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 tabRatio="771"/>
  </bookViews>
  <sheets>
    <sheet name="Synthèse Français" sheetId="1" r:id="rId1"/>
    <sheet name="Résultats Français" sheetId="2" r:id="rId2"/>
    <sheet name="Synthèse Mathématiques" sheetId="3" r:id="rId3"/>
    <sheet name="Résultats Mathématiques" sheetId="7" r:id="rId4"/>
  </sheets>
  <definedNames>
    <definedName name="DonnéesExternes_1" localSheetId="0" hidden="1">'Synthèse Français'!#REF!</definedName>
    <definedName name="Elèves" localSheetId="1">'Résultats Français'!$A$3:$A$17</definedName>
    <definedName name="élèves">"feuille 2'!$A$1:$A$15"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11" i="3"/>
  <c r="G12" i="3"/>
  <c r="G13" i="3"/>
  <c r="G14" i="3"/>
  <c r="G15" i="3"/>
  <c r="G16" i="3"/>
  <c r="G17" i="3"/>
  <c r="G22" i="1" l="1"/>
  <c r="G23" i="1"/>
  <c r="G16" i="1"/>
  <c r="G17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0" i="3"/>
  <c r="G6" i="1"/>
  <c r="E9" i="3" l="1"/>
  <c r="E8" i="3"/>
  <c r="E7" i="3"/>
  <c r="E6" i="3"/>
  <c r="G6" i="3" l="1"/>
  <c r="F7" i="3"/>
  <c r="F9" i="3"/>
  <c r="F8" i="3"/>
  <c r="H55" i="1"/>
  <c r="I55" i="1" s="1"/>
  <c r="H56" i="1"/>
  <c r="I56" i="1" s="1"/>
  <c r="F6" i="3" l="1"/>
  <c r="H57" i="1"/>
  <c r="I57" i="1" s="1"/>
  <c r="H33" i="1"/>
  <c r="I33" i="1" s="1"/>
  <c r="H37" i="1"/>
  <c r="I37" i="1" s="1"/>
  <c r="H30" i="1"/>
  <c r="I30" i="1" s="1"/>
  <c r="H22" i="1"/>
  <c r="I22" i="1" s="1"/>
  <c r="H6" i="1"/>
  <c r="H51" i="1"/>
  <c r="I51" i="1" s="1"/>
  <c r="H26" i="1"/>
  <c r="I26" i="1" s="1"/>
  <c r="H47" i="1"/>
  <c r="I47" i="1" s="1"/>
  <c r="J6" i="1" l="1"/>
  <c r="I6" i="1"/>
</calcChain>
</file>

<file path=xl/connections.xml><?xml version="1.0" encoding="utf-8"?>
<connections xmlns="http://schemas.openxmlformats.org/spreadsheetml/2006/main">
  <connection id="1" keepAlive="1" name="Requête - 'Liste élèves'!Elèves" description="Connexion à la requête « 'Liste élèves'!Elèves » dans le classeur." type="5" refreshedVersion="6" background="1">
    <dbPr connection="Provider=Microsoft.Mashup.OleDb.1;Data Source=$Workbook$;Location=&quot;'Liste élèves'!Elèves&quot;;Extended Properties=&quot;&quot;" command="SELECT * FROM ['Liste élèves'!Elèves]"/>
  </connection>
  <connection id="2" keepAlive="1" name="Requête - 'Liste élèves'!Elèves (2)" description="Connexion à la requête « 'Liste élèves'!Elèves (2) » dans le classeur." type="5" refreshedVersion="6" background="1" saveData="1">
    <dbPr connection="Provider=Microsoft.Mashup.OleDb.1;Data Source=$Workbook$;Location=&quot;'Liste élèves'!Elèves (2)&quot;;Extended Properties=&quot;&quot;" command="SELECT * FROM ['Liste élèves'!Elèves (2)]"/>
  </connection>
</connections>
</file>

<file path=xl/sharedStrings.xml><?xml version="1.0" encoding="utf-8"?>
<sst xmlns="http://schemas.openxmlformats.org/spreadsheetml/2006/main" count="141" uniqueCount="120">
  <si>
    <t>Evaluations CDOEASD - Français</t>
  </si>
  <si>
    <t>Lecture</t>
  </si>
  <si>
    <t>Item</t>
  </si>
  <si>
    <t>Résultat item</t>
  </si>
  <si>
    <t>Dans un récit, s'appuyer sur le repérage des différents personnages et de leurs désignations variées.</t>
  </si>
  <si>
    <t>Indiquer l'infinitif de verbes conjugués.</t>
  </si>
  <si>
    <t>Grammaire</t>
  </si>
  <si>
    <t>Comprendre les notions d'action passée, présente et future et conjuguer les verbes du 1er groupe et l'auxiliaire avoir.</t>
  </si>
  <si>
    <t>Conjuguer un verbe au présent et l'accorder avec son sujet.</t>
  </si>
  <si>
    <t>Savoir identifier le sujet d'un verbe donné.</t>
  </si>
  <si>
    <t>Repérage des groupes syntaxiques de la phrase.</t>
  </si>
  <si>
    <t>Comprendre et utiliser différents documents pour répondre à des questions.</t>
  </si>
  <si>
    <t>Ecriture</t>
  </si>
  <si>
    <t>Recopier sans erreurs.</t>
  </si>
  <si>
    <t>Orthographe</t>
  </si>
  <si>
    <t>Maîtriser le passage au pluriel et ses accords dans une phrase simple.</t>
  </si>
  <si>
    <t>Maîtriser orthographe et accords dans une phrase simple.</t>
  </si>
  <si>
    <t>Maîtriser l’orthographe de mots usuels et de mots simples.</t>
  </si>
  <si>
    <t>Synonymie</t>
  </si>
  <si>
    <t>Vocabulaire</t>
  </si>
  <si>
    <t>Antonymie</t>
  </si>
  <si>
    <t>Polysémie</t>
  </si>
  <si>
    <t>Evaluations CDOEASD - Mathématiques</t>
  </si>
  <si>
    <t>Comparer, ranger les nombres.</t>
  </si>
  <si>
    <t>Savoir lire des nombres entiers.</t>
  </si>
  <si>
    <t>Comprendre et utiliser des nombres entiers pour dénombrer, ordonner, repérer, comparer.</t>
  </si>
  <si>
    <t>Connaître, savoir écrire et nommer les nombres entiers jusqu'à 9 999.</t>
  </si>
  <si>
    <t>Calculer mentalement des sommes, des différences et des produits.</t>
  </si>
  <si>
    <t>Additionner des nombres entiers et décimaux.</t>
  </si>
  <si>
    <t>Soustraire des nombres entiers sans et avec retenue.</t>
  </si>
  <si>
    <t>Effectuer une division.</t>
  </si>
  <si>
    <t>Multiplier des nombres entiers (multiplicateur à 1 et 2 chiffres).</t>
  </si>
  <si>
    <t>Comprendre et utiliser la notion de fractions simples : écriture fractionnaire, désignation de fractions.</t>
  </si>
  <si>
    <t>Résoudre un problème additif.</t>
  </si>
  <si>
    <t>Résoudre un problème multiplicatif.</t>
  </si>
  <si>
    <t>Résoudre un problème soustractif.</t>
  </si>
  <si>
    <t>Nombres et calcul</t>
  </si>
  <si>
    <t>Géométrie</t>
  </si>
  <si>
    <t>Comparer, estimer, mesurer des longueurs, des masses, des contenances, des durées.</t>
  </si>
  <si>
    <t>Grandeurs et mesures</t>
  </si>
  <si>
    <t>Items réussis par domaine</t>
  </si>
  <si>
    <t>Ex.</t>
  </si>
  <si>
    <t>Sélectionnez le nom de l'élève dans la liste ci-dessous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</si>
  <si>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</si>
  <si>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</si>
  <si>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</si>
  <si>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</si>
  <si>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</si>
  <si>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</si>
  <si>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</si>
  <si>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</si>
  <si>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</si>
  <si>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</si>
  <si>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</si>
  <si>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</si>
  <si>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</si>
  <si>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</si>
  <si>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</si>
  <si>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</si>
  <si>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</si>
  <si>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</si>
  <si>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</si>
  <si>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</si>
  <si>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</si>
  <si>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</si>
  <si>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</si>
  <si>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</si>
  <si>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Lire silencieusement un texte littéraire ou documentaire et le comprendre (répondre à des questions).</t>
  </si>
  <si>
    <t>Dire pour être entendu et compris . Maîtriser les relations entre l'oral et l'écrit. Correspondance grapho-phonologique.</t>
  </si>
  <si>
    <t>Lecture documentaire</t>
  </si>
  <si>
    <t>Produire un écrit cohérent et compréhensible faisant suite à une situation initiale imposée</t>
  </si>
  <si>
    <t>Analyser le sens des mots - Antonymie</t>
  </si>
  <si>
    <t>Maîtriser l'utilisation du passé selon le sens désiré.</t>
  </si>
  <si>
    <t>%age de réussite par domaine</t>
  </si>
  <si>
    <t>%age réussite totale</t>
  </si>
  <si>
    <t xml:space="preserve">Exercice </t>
  </si>
  <si>
    <t>OGD</t>
  </si>
  <si>
    <t>Utiliser un graphique en vue d'un traitement de données.</t>
  </si>
  <si>
    <t>Connaître et utiliser des expressions telles que double et moitié.</t>
  </si>
  <si>
    <t>Notion de perpendicularité.</t>
  </si>
  <si>
    <t>Notion de parallèles.</t>
  </si>
  <si>
    <t>Notion de symétrie.</t>
  </si>
  <si>
    <t>Notion de périmètre.</t>
  </si>
  <si>
    <t>Notion d'aire.</t>
  </si>
  <si>
    <t>Comprendre un énoncé de problème.</t>
  </si>
  <si>
    <t>Figures planes et angles droits.</t>
  </si>
  <si>
    <t>Triangles et instruments de tracé</t>
  </si>
  <si>
    <t>Cercle et instruments de tracé</t>
  </si>
  <si>
    <t>Utiliser un tableau en vue d’un traitement de données</t>
  </si>
  <si>
    <t>Domaine</t>
  </si>
  <si>
    <t>Organisation et gestion des données</t>
  </si>
  <si>
    <t>Résultats item</t>
  </si>
  <si>
    <t>%age réussite par domaine</t>
  </si>
  <si>
    <t>Exercices</t>
  </si>
  <si>
    <t>Elève 9</t>
  </si>
  <si>
    <t>Elève 6</t>
  </si>
  <si>
    <t>Elève 8</t>
  </si>
  <si>
    <t>Elève 3</t>
  </si>
  <si>
    <t>Elève 4</t>
  </si>
  <si>
    <t>Elève 5</t>
  </si>
  <si>
    <t>Elève 7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</si>
  <si>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</si>
  <si>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</si>
  <si>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</si>
  <si>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</si>
  <si>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</si>
  <si>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</si>
  <si>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</si>
  <si>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</si>
  <si>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</si>
  <si>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</si>
  <si>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</si>
  <si>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</si>
  <si>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</si>
  <si>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</si>
  <si>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</si>
  <si>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</si>
  <si>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eleve 1</t>
  </si>
  <si>
    <t>Elève 1</t>
  </si>
  <si>
    <t>Elève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</si>
</sst>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b/>
      <sz val="12"/>
      <color theme="1"/>
      <name val="Verdana"/>
      <family val="2"/>
    </font>
    <font>
      <b/>
      <sz val="11"/>
      <color rgb="FFFFFFFF"/>
      <name val="Times New Roman"/>
      <family val="1"/>
    </font>
    <font>
      <b/>
      <sz val="1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Times New Roman"/>
      <family val="1"/>
    </font>
    <font>
      <b/>
      <sz val="12"/>
      <color rgb="FF000000"/>
      <name val="Verdana"/>
      <family val="2"/>
    </font>
    <font>
      <b/>
      <sz val="16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Verdana"/>
      <family val="2"/>
    </font>
    <font>
      <sz val="14"/>
      <color rgb="FF00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9E1F2"/>
        <bgColor rgb="FFD9E1F2"/>
      </patternFill>
    </fill>
    <fill>
      <patternFill patternType="solid">
        <fgColor rgb="FFC6E0B4"/>
        <bgColor rgb="FFC6E0B4"/>
      </patternFill>
    </fill>
    <fill>
      <patternFill patternType="solid">
        <fgColor rgb="FFFFD966"/>
        <bgColor rgb="FFFFD966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D9D9D9"/>
        <bgColor rgb="FFD9D9D9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C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rgb="FF92D05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FFC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Border="0" applyProtection="0"/>
  </cellStyleXfs>
  <cellXfs count="153">
    <xf numFmtId="0" fontId="0" fillId="0" borderId="0" xfId="0"/>
    <xf numFmtId="0" fontId="11" fillId="0" borderId="3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/>
    <xf numFmtId="0" fontId="12" fillId="0" borderId="1" xfId="0" applyFont="1" applyBorder="1"/>
    <xf numFmtId="0" fontId="12" fillId="0" borderId="0" xfId="0" applyFont="1"/>
    <xf numFmtId="0" fontId="14" fillId="0" borderId="1" xfId="0" applyFont="1" applyBorder="1" applyAlignment="1">
      <alignment vertical="center"/>
    </xf>
    <xf numFmtId="0" fontId="12" fillId="3" borderId="0" xfId="0" applyFont="1" applyFill="1"/>
    <xf numFmtId="0" fontId="0" fillId="3" borderId="0" xfId="0" applyFill="1"/>
    <xf numFmtId="0" fontId="12" fillId="15" borderId="3" xfId="1" applyFont="1" applyFill="1" applyBorder="1" applyAlignment="1" applyProtection="1"/>
    <xf numFmtId="0" fontId="12" fillId="16" borderId="3" xfId="1" applyFont="1" applyFill="1" applyBorder="1" applyAlignment="1" applyProtection="1"/>
    <xf numFmtId="0" fontId="13" fillId="18" borderId="3" xfId="1" applyFont="1" applyFill="1" applyBorder="1" applyAlignment="1" applyProtection="1">
      <alignment horizontal="center" vertical="center"/>
    </xf>
    <xf numFmtId="0" fontId="12" fillId="19" borderId="3" xfId="1" applyFont="1" applyFill="1" applyBorder="1" applyAlignment="1" applyProtection="1"/>
    <xf numFmtId="0" fontId="12" fillId="20" borderId="3" xfId="1" applyFont="1" applyFill="1" applyBorder="1" applyAlignment="1" applyProtection="1"/>
    <xf numFmtId="0" fontId="12" fillId="17" borderId="3" xfId="1" applyFont="1" applyFill="1" applyBorder="1" applyAlignment="1" applyProtection="1"/>
    <xf numFmtId="0" fontId="12" fillId="21" borderId="3" xfId="1" applyFont="1" applyFill="1" applyBorder="1" applyAlignment="1" applyProtection="1"/>
    <xf numFmtId="0" fontId="18" fillId="3" borderId="1" xfId="0" applyFont="1" applyFill="1" applyBorder="1" applyAlignment="1">
      <alignment horizontal="center" vertical="center"/>
    </xf>
    <xf numFmtId="0" fontId="17" fillId="3" borderId="3" xfId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5" fillId="22" borderId="3" xfId="1" applyFont="1" applyFill="1" applyBorder="1" applyAlignment="1" applyProtection="1">
      <alignment horizontal="center"/>
    </xf>
    <xf numFmtId="0" fontId="5" fillId="23" borderId="3" xfId="1" applyFont="1" applyFill="1" applyBorder="1" applyAlignment="1" applyProtection="1">
      <alignment horizontal="center"/>
    </xf>
    <xf numFmtId="0" fontId="17" fillId="24" borderId="3" xfId="1" applyFont="1" applyFill="1" applyBorder="1" applyAlignment="1" applyProtection="1">
      <alignment horizontal="center" vertical="center"/>
    </xf>
    <xf numFmtId="0" fontId="5" fillId="25" borderId="3" xfId="1" applyFont="1" applyFill="1" applyBorder="1" applyAlignment="1" applyProtection="1">
      <alignment horizontal="center"/>
    </xf>
    <xf numFmtId="0" fontId="5" fillId="26" borderId="3" xfId="1" applyFont="1" applyFill="1" applyBorder="1" applyAlignment="1" applyProtection="1">
      <alignment horizontal="center"/>
    </xf>
    <xf numFmtId="0" fontId="5" fillId="27" borderId="3" xfId="1" applyFont="1" applyFill="1" applyBorder="1" applyAlignment="1" applyProtection="1">
      <alignment horizontal="center"/>
    </xf>
    <xf numFmtId="0" fontId="5" fillId="28" borderId="3" xfId="1" applyFont="1" applyFill="1" applyBorder="1" applyAlignment="1" applyProtection="1">
      <alignment horizontal="center"/>
    </xf>
    <xf numFmtId="0" fontId="5" fillId="27" borderId="1" xfId="0" applyFont="1" applyFill="1" applyBorder="1" applyAlignment="1">
      <alignment horizontal="center"/>
    </xf>
    <xf numFmtId="0" fontId="5" fillId="27" borderId="12" xfId="1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5" fillId="13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2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2" fontId="24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25" fillId="29" borderId="15" xfId="0" applyFont="1" applyFill="1" applyBorder="1" applyAlignment="1" applyProtection="1">
      <alignment horizontal="center"/>
      <protection locked="0"/>
    </xf>
    <xf numFmtId="0" fontId="25" fillId="29" borderId="14" xfId="0" applyFont="1" applyFill="1" applyBorder="1" applyAlignment="1" applyProtection="1">
      <alignment horizontal="center"/>
      <protection locked="0"/>
    </xf>
    <xf numFmtId="2" fontId="8" fillId="5" borderId="1" xfId="0" applyNumberFormat="1" applyFont="1" applyFill="1" applyBorder="1" applyAlignment="1" applyProtection="1">
      <alignment horizontal="center" vertical="center"/>
      <protection locked="0"/>
    </xf>
    <xf numFmtId="2" fontId="8" fillId="4" borderId="1" xfId="0" applyNumberFormat="1" applyFont="1" applyFill="1" applyBorder="1" applyAlignment="1" applyProtection="1">
      <alignment horizontal="center" vertical="center"/>
      <protection locked="0"/>
    </xf>
    <xf numFmtId="2" fontId="28" fillId="10" borderId="1" xfId="0" applyNumberFormat="1" applyFont="1" applyFill="1" applyBorder="1" applyAlignment="1" applyProtection="1">
      <alignment horizontal="center" vertical="center"/>
      <protection locked="0"/>
    </xf>
    <xf numFmtId="2" fontId="8" fillId="6" borderId="1" xfId="0" applyNumberFormat="1" applyFont="1" applyFill="1" applyBorder="1" applyAlignment="1" applyProtection="1">
      <alignment horizontal="center" vertical="center"/>
      <protection locked="0"/>
    </xf>
    <xf numFmtId="2" fontId="8" fillId="7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 textRotation="45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textRotation="45"/>
      <protection locked="0"/>
    </xf>
    <xf numFmtId="0" fontId="8" fillId="9" borderId="1" xfId="0" applyFont="1" applyFill="1" applyBorder="1" applyAlignment="1" applyProtection="1">
      <alignment horizontal="center" vertical="center" textRotation="45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textRotation="45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 textRotation="45"/>
      <protection locked="0"/>
    </xf>
    <xf numFmtId="0" fontId="8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2" fontId="8" fillId="8" borderId="1" xfId="0" applyNumberFormat="1" applyFont="1" applyFill="1" applyBorder="1" applyAlignment="1" applyProtection="1">
      <alignment horizontal="center" vertical="center"/>
      <protection locked="0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textRotation="45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12" fillId="21" borderId="3" xfId="1" applyFont="1" applyFill="1" applyBorder="1" applyAlignment="1" applyProtection="1">
      <alignment horizontal="center"/>
    </xf>
    <xf numFmtId="0" fontId="12" fillId="20" borderId="3" xfId="1" applyFont="1" applyFill="1" applyBorder="1" applyAlignment="1" applyProtection="1">
      <alignment horizontal="center"/>
    </xf>
    <xf numFmtId="0" fontId="12" fillId="15" borderId="3" xfId="1" applyFont="1" applyFill="1" applyBorder="1" applyAlignment="1" applyProtection="1">
      <alignment horizontal="center"/>
    </xf>
    <xf numFmtId="0" fontId="13" fillId="15" borderId="3" xfId="1" applyFont="1" applyFill="1" applyBorder="1" applyAlignment="1" applyProtection="1">
      <alignment horizontal="center" vertical="center"/>
    </xf>
    <xf numFmtId="0" fontId="12" fillId="16" borderId="3" xfId="1" applyFont="1" applyFill="1" applyBorder="1" applyAlignment="1" applyProtection="1">
      <alignment horizontal="center"/>
    </xf>
    <xf numFmtId="0" fontId="12" fillId="17" borderId="3" xfId="1" applyFont="1" applyFill="1" applyBorder="1" applyAlignment="1" applyProtection="1">
      <alignment horizontal="center"/>
    </xf>
    <xf numFmtId="0" fontId="12" fillId="19" borderId="3" xfId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5" fillId="29" borderId="10" xfId="0" applyFont="1" applyFill="1" applyBorder="1" applyAlignment="1" applyProtection="1">
      <alignment horizontal="center"/>
      <protection locked="0"/>
    </xf>
    <xf numFmtId="0" fontId="25" fillId="29" borderId="19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2" fontId="24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15" fillId="14" borderId="3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15" fillId="14" borderId="3" xfId="0" applyFont="1" applyFill="1" applyBorder="1" applyAlignment="1" applyProtection="1">
      <alignment horizontal="center" vertical="center"/>
      <protection locked="0"/>
    </xf>
    <xf numFmtId="0" fontId="15" fillId="12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 wrapText="1" shrinkToFit="1"/>
      <protection locked="0"/>
    </xf>
    <xf numFmtId="0" fontId="24" fillId="0" borderId="0" xfId="0" applyFont="1" applyBorder="1" applyAlignment="1" applyProtection="1">
      <alignment horizontal="center" vertical="center" wrapText="1" shrinkToFit="1"/>
      <protection locked="0"/>
    </xf>
    <xf numFmtId="0" fontId="24" fillId="0" borderId="20" xfId="0" applyFont="1" applyBorder="1" applyAlignment="1" applyProtection="1">
      <alignment horizontal="center" vertical="center" wrapText="1" shrinkToFit="1"/>
      <protection locked="0"/>
    </xf>
    <xf numFmtId="0" fontId="24" fillId="0" borderId="9" xfId="0" applyFont="1" applyBorder="1" applyAlignment="1" applyProtection="1">
      <alignment horizontal="center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 wrapText="1" shrinkToFit="1"/>
      <protection locked="0"/>
    </xf>
    <xf numFmtId="0" fontId="24" fillId="0" borderId="19" xfId="0" applyFont="1" applyBorder="1" applyAlignment="1" applyProtection="1">
      <alignment horizontal="center" vertical="center" wrapText="1" shrinkToFit="1"/>
      <protection locked="0"/>
    </xf>
    <xf numFmtId="0" fontId="15" fillId="11" borderId="3" xfId="0" applyFont="1" applyFill="1" applyBorder="1" applyAlignment="1" applyProtection="1">
      <alignment horizontal="center" vertical="center" textRotation="255"/>
      <protection locked="0"/>
    </xf>
    <xf numFmtId="0" fontId="15" fillId="11" borderId="3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shrinkToFit="1"/>
      <protection locked="0"/>
    </xf>
    <xf numFmtId="0" fontId="5" fillId="27" borderId="13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28" borderId="6" xfId="1" applyFont="1" applyFill="1" applyBorder="1" applyAlignment="1" applyProtection="1">
      <alignment horizontal="center"/>
    </xf>
    <xf numFmtId="0" fontId="5" fillId="28" borderId="8" xfId="1" applyFont="1" applyFill="1" applyBorder="1" applyAlignment="1" applyProtection="1">
      <alignment horizontal="center"/>
    </xf>
    <xf numFmtId="0" fontId="5" fillId="23" borderId="6" xfId="1" applyFont="1" applyFill="1" applyBorder="1" applyAlignment="1" applyProtection="1">
      <alignment horizontal="center"/>
    </xf>
    <xf numFmtId="0" fontId="5" fillId="23" borderId="8" xfId="1" applyFont="1" applyFill="1" applyBorder="1" applyAlignment="1" applyProtection="1">
      <alignment horizontal="center"/>
    </xf>
    <xf numFmtId="0" fontId="5" fillId="27" borderId="9" xfId="1" applyFont="1" applyFill="1" applyBorder="1" applyAlignment="1" applyProtection="1">
      <alignment horizontal="center"/>
    </xf>
    <xf numFmtId="0" fontId="5" fillId="27" borderId="10" xfId="1" applyFont="1" applyFill="1" applyBorder="1" applyAlignment="1" applyProtection="1">
      <alignment horizontal="center"/>
    </xf>
    <xf numFmtId="0" fontId="5" fillId="27" borderId="11" xfId="1" applyFont="1" applyFill="1" applyBorder="1" applyAlignment="1" applyProtection="1">
      <alignment horizontal="center"/>
    </xf>
    <xf numFmtId="0" fontId="5" fillId="22" borderId="6" xfId="1" applyFont="1" applyFill="1" applyBorder="1" applyAlignment="1" applyProtection="1">
      <alignment horizontal="center"/>
    </xf>
    <xf numFmtId="0" fontId="5" fillId="22" borderId="7" xfId="1" applyFont="1" applyFill="1" applyBorder="1" applyAlignment="1" applyProtection="1">
      <alignment horizontal="center"/>
    </xf>
    <xf numFmtId="0" fontId="5" fillId="22" borderId="8" xfId="1" applyFont="1" applyFill="1" applyBorder="1" applyAlignment="1" applyProtection="1">
      <alignment horizontal="center"/>
    </xf>
    <xf numFmtId="0" fontId="17" fillId="22" borderId="6" xfId="1" applyFont="1" applyFill="1" applyBorder="1" applyAlignment="1" applyProtection="1">
      <alignment horizontal="center" vertical="center"/>
    </xf>
    <xf numFmtId="0" fontId="17" fillId="22" borderId="7" xfId="1" applyFont="1" applyFill="1" applyBorder="1" applyAlignment="1" applyProtection="1">
      <alignment horizontal="center" vertical="center"/>
    </xf>
    <xf numFmtId="0" fontId="17" fillId="22" borderId="8" xfId="1" applyFont="1" applyFill="1" applyBorder="1" applyAlignment="1" applyProtection="1">
      <alignment horizontal="center" vertical="center"/>
    </xf>
    <xf numFmtId="0" fontId="5" fillId="25" borderId="6" xfId="1" applyFont="1" applyFill="1" applyBorder="1" applyAlignment="1" applyProtection="1">
      <alignment horizontal="center"/>
    </xf>
    <xf numFmtId="0" fontId="5" fillId="25" borderId="7" xfId="1" applyFont="1" applyFill="1" applyBorder="1" applyAlignment="1" applyProtection="1">
      <alignment horizontal="center"/>
    </xf>
    <xf numFmtId="0" fontId="5" fillId="25" borderId="8" xfId="1" applyFont="1" applyFill="1" applyBorder="1" applyAlignment="1" applyProtection="1">
      <alignment horizontal="center"/>
    </xf>
    <xf numFmtId="0" fontId="5" fillId="23" borderId="7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7"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7"/>
  <sheetViews>
    <sheetView tabSelected="1" zoomScaleNormal="100" workbookViewId="0">
      <selection activeCell="J6" sqref="J6:J59"/>
    </sheetView>
  </sheetViews>
  <sheetFormatPr baseColWidth="10" defaultColWidth="12.7109375" defaultRowHeight="15" x14ac:dyDescent="0.25"/>
  <cols>
    <col min="1" max="1" width="6.85546875" style="27" customWidth="1"/>
    <col min="2" max="4" width="9.42578125" style="27" customWidth="1"/>
    <col min="5" max="5" width="5.5703125" style="27" customWidth="1"/>
    <col min="6" max="6" width="5.42578125" style="27" customWidth="1"/>
    <col min="7" max="7" width="9.85546875" style="35" customWidth="1"/>
    <col min="8" max="9" width="9.85546875" style="36" customWidth="1"/>
    <col min="10" max="10" width="9.85546875" style="49" customWidth="1"/>
    <col min="11" max="16384" width="12.7109375" style="27"/>
  </cols>
  <sheetData>
    <row r="1" spans="1:10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25">
      <c r="A2" s="51" t="s">
        <v>42</v>
      </c>
      <c r="B2" s="52"/>
      <c r="C2" s="52"/>
      <c r="D2" s="53"/>
      <c r="E2" s="86" t="s">
        <v>41</v>
      </c>
      <c r="F2" s="86" t="s">
        <v>2</v>
      </c>
      <c r="G2" s="87" t="s">
        <v>91</v>
      </c>
      <c r="H2" s="85" t="s">
        <v>40</v>
      </c>
      <c r="I2" s="85" t="s">
        <v>92</v>
      </c>
      <c r="J2" s="84" t="s">
        <v>74</v>
      </c>
    </row>
    <row r="3" spans="1:10" ht="15" customHeight="1" x14ac:dyDescent="0.25">
      <c r="A3" s="54"/>
      <c r="B3" s="55"/>
      <c r="C3" s="55"/>
      <c r="D3" s="56"/>
      <c r="E3" s="86"/>
      <c r="F3" s="86"/>
      <c r="G3" s="87"/>
      <c r="H3" s="85"/>
      <c r="I3" s="85"/>
      <c r="J3" s="84"/>
    </row>
    <row r="4" spans="1:10" ht="15" customHeight="1" x14ac:dyDescent="0.25">
      <c r="A4" s="57"/>
      <c r="B4" s="58"/>
      <c r="C4" s="58"/>
      <c r="D4" s="59"/>
      <c r="E4" s="86"/>
      <c r="F4" s="86"/>
      <c r="G4" s="87"/>
      <c r="H4" s="85"/>
      <c r="I4" s="85"/>
      <c r="J4" s="84"/>
    </row>
    <row r="5" spans="1:10" ht="21" x14ac:dyDescent="0.35">
      <c r="A5" s="60" t="s">
        <v>56</v>
      </c>
      <c r="B5" s="60"/>
      <c r="C5" s="60"/>
      <c r="D5" s="61"/>
      <c r="E5" s="86"/>
      <c r="F5" s="86"/>
      <c r="G5" s="87"/>
      <c r="H5" s="85"/>
      <c r="I5" s="85"/>
      <c r="J5" s="84"/>
    </row>
    <row r="6" spans="1:10" ht="15" customHeight="1" x14ac:dyDescent="0.25">
      <c r="A6" s="90" t="s">
        <v>1</v>
      </c>
      <c r="B6" s="91" t="s">
        <v>67</v>
      </c>
      <c r="C6" s="91"/>
      <c r="D6" s="91"/>
      <c r="E6" s="92">
        <v>1</v>
      </c>
      <c r="F6" s="37">
        <v>1</v>
      </c>
      <c r="G6" s="38">
        <f>VLOOKUP(A$5,'Résultats Français'!A:BC,F6+1,0)</f>
        <v>0</v>
      </c>
      <c r="H6" s="63">
        <f>COUNTIF(G6:G21,"1")+COUNTIF(G6:G21,"2")*0.5</f>
        <v>0</v>
      </c>
      <c r="I6" s="63">
        <f>H6/16*100</f>
        <v>0</v>
      </c>
      <c r="J6" s="64">
        <f>(H6+H22+H26+H30+H33+H37+H47+H51+H55+H56+H57)/54*100</f>
        <v>0</v>
      </c>
    </row>
    <row r="7" spans="1:10" ht="15" customHeight="1" x14ac:dyDescent="0.25">
      <c r="A7" s="90"/>
      <c r="B7" s="91"/>
      <c r="C7" s="91"/>
      <c r="D7" s="91"/>
      <c r="E7" s="92"/>
      <c r="F7" s="37">
        <v>2</v>
      </c>
      <c r="G7" s="38">
        <f>VLOOKUP(A$5,'Résultats Français'!A:BC,F7+1,0)</f>
        <v>0</v>
      </c>
      <c r="H7" s="63"/>
      <c r="I7" s="63"/>
      <c r="J7" s="64"/>
    </row>
    <row r="8" spans="1:10" ht="15" customHeight="1" x14ac:dyDescent="0.25">
      <c r="A8" s="90"/>
      <c r="B8" s="91"/>
      <c r="C8" s="91"/>
      <c r="D8" s="91"/>
      <c r="E8" s="92"/>
      <c r="F8" s="37">
        <v>3</v>
      </c>
      <c r="G8" s="38">
        <f>VLOOKUP(A$5,'Résultats Français'!A:BC,F8+1,0)</f>
        <v>0</v>
      </c>
      <c r="H8" s="63"/>
      <c r="I8" s="63"/>
      <c r="J8" s="64"/>
    </row>
    <row r="9" spans="1:10" ht="15" customHeight="1" x14ac:dyDescent="0.25">
      <c r="A9" s="90"/>
      <c r="B9" s="91"/>
      <c r="C9" s="91"/>
      <c r="D9" s="91"/>
      <c r="E9" s="92"/>
      <c r="F9" s="37">
        <v>4</v>
      </c>
      <c r="G9" s="38">
        <f>VLOOKUP(A$5,'Résultats Français'!A:BC,F9+1,0)</f>
        <v>0</v>
      </c>
      <c r="H9" s="63"/>
      <c r="I9" s="63"/>
      <c r="J9" s="64"/>
    </row>
    <row r="10" spans="1:10" ht="15" customHeight="1" x14ac:dyDescent="0.25">
      <c r="A10" s="90"/>
      <c r="B10" s="91"/>
      <c r="C10" s="91"/>
      <c r="D10" s="91"/>
      <c r="E10" s="92"/>
      <c r="F10" s="37">
        <v>5</v>
      </c>
      <c r="G10" s="38">
        <f>VLOOKUP(A$5,'Résultats Français'!A:BC,F10+1,0)</f>
        <v>0</v>
      </c>
      <c r="H10" s="63"/>
      <c r="I10" s="63"/>
      <c r="J10" s="64"/>
    </row>
    <row r="11" spans="1:10" ht="15" customHeight="1" x14ac:dyDescent="0.25">
      <c r="A11" s="90"/>
      <c r="B11" s="91"/>
      <c r="C11" s="91"/>
      <c r="D11" s="91"/>
      <c r="E11" s="92"/>
      <c r="F11" s="37">
        <v>6</v>
      </c>
      <c r="G11" s="38">
        <f>VLOOKUP(A$5,'Résultats Français'!A:BC,F11+1,0)</f>
        <v>0</v>
      </c>
      <c r="H11" s="63"/>
      <c r="I11" s="63"/>
      <c r="J11" s="64"/>
    </row>
    <row r="12" spans="1:10" ht="15" customHeight="1" x14ac:dyDescent="0.25">
      <c r="A12" s="90"/>
      <c r="B12" s="91" t="s">
        <v>68</v>
      </c>
      <c r="C12" s="91"/>
      <c r="D12" s="91"/>
      <c r="E12" s="92">
        <v>2</v>
      </c>
      <c r="F12" s="37">
        <v>7</v>
      </c>
      <c r="G12" s="38">
        <f>VLOOKUP(A$5,'Résultats Français'!A:BC,F12+1,0)</f>
        <v>0</v>
      </c>
      <c r="H12" s="63"/>
      <c r="I12" s="63"/>
      <c r="J12" s="64"/>
    </row>
    <row r="13" spans="1:10" ht="15" customHeight="1" x14ac:dyDescent="0.25">
      <c r="A13" s="90"/>
      <c r="B13" s="91"/>
      <c r="C13" s="91"/>
      <c r="D13" s="91"/>
      <c r="E13" s="92"/>
      <c r="F13" s="37">
        <v>8</v>
      </c>
      <c r="G13" s="38">
        <f>VLOOKUP(A$5,'Résultats Français'!A:BC,F13+1,0)</f>
        <v>0</v>
      </c>
      <c r="H13" s="63"/>
      <c r="I13" s="63"/>
      <c r="J13" s="64"/>
    </row>
    <row r="14" spans="1:10" ht="15" customHeight="1" x14ac:dyDescent="0.25">
      <c r="A14" s="90"/>
      <c r="B14" s="91"/>
      <c r="C14" s="91"/>
      <c r="D14" s="91"/>
      <c r="E14" s="92"/>
      <c r="F14" s="37">
        <v>9</v>
      </c>
      <c r="G14" s="38">
        <f>VLOOKUP(A$5,'Résultats Français'!A:BC,F14+1,0)</f>
        <v>0</v>
      </c>
      <c r="H14" s="63"/>
      <c r="I14" s="63"/>
      <c r="J14" s="64"/>
    </row>
    <row r="15" spans="1:10" ht="15" customHeight="1" x14ac:dyDescent="0.25">
      <c r="A15" s="90"/>
      <c r="B15" s="91"/>
      <c r="C15" s="91"/>
      <c r="D15" s="91"/>
      <c r="E15" s="92"/>
      <c r="F15" s="37">
        <v>10</v>
      </c>
      <c r="G15" s="38">
        <f>VLOOKUP(A$5,'Résultats Français'!A:BC,F15+1,0)</f>
        <v>0</v>
      </c>
      <c r="H15" s="63"/>
      <c r="I15" s="63"/>
      <c r="J15" s="64"/>
    </row>
    <row r="16" spans="1:10" ht="15" customHeight="1" x14ac:dyDescent="0.25">
      <c r="A16" s="90"/>
      <c r="B16" s="91" t="s">
        <v>4</v>
      </c>
      <c r="C16" s="91"/>
      <c r="D16" s="91"/>
      <c r="E16" s="92">
        <v>3</v>
      </c>
      <c r="F16" s="37">
        <v>11</v>
      </c>
      <c r="G16" s="38">
        <f>VLOOKUP(A$5,'Résultats Français'!A:BC,F16+1,0)</f>
        <v>0</v>
      </c>
      <c r="H16" s="63"/>
      <c r="I16" s="63"/>
      <c r="J16" s="64"/>
    </row>
    <row r="17" spans="1:10" ht="15" customHeight="1" x14ac:dyDescent="0.25">
      <c r="A17" s="90"/>
      <c r="B17" s="91"/>
      <c r="C17" s="91"/>
      <c r="D17" s="91"/>
      <c r="E17" s="92"/>
      <c r="F17" s="37">
        <v>12</v>
      </c>
      <c r="G17" s="38">
        <f>VLOOKUP(A$5,'Résultats Français'!A:BC,F17+1,0)</f>
        <v>0</v>
      </c>
      <c r="H17" s="63"/>
      <c r="I17" s="63"/>
      <c r="J17" s="64"/>
    </row>
    <row r="18" spans="1:10" ht="15" customHeight="1" x14ac:dyDescent="0.25">
      <c r="A18" s="90"/>
      <c r="B18" s="91"/>
      <c r="C18" s="91"/>
      <c r="D18" s="91"/>
      <c r="E18" s="92"/>
      <c r="F18" s="37">
        <v>13</v>
      </c>
      <c r="G18" s="38">
        <f>VLOOKUP(A$5,'Résultats Français'!A:BC,F18+1,0)</f>
        <v>0</v>
      </c>
      <c r="H18" s="63"/>
      <c r="I18" s="63"/>
      <c r="J18" s="64"/>
    </row>
    <row r="19" spans="1:10" ht="15" customHeight="1" x14ac:dyDescent="0.25">
      <c r="A19" s="90"/>
      <c r="B19" s="91"/>
      <c r="C19" s="91"/>
      <c r="D19" s="91"/>
      <c r="E19" s="92"/>
      <c r="F19" s="37">
        <v>14</v>
      </c>
      <c r="G19" s="38">
        <f>VLOOKUP(A$5,'Résultats Français'!A:BC,F19+1,0)</f>
        <v>0</v>
      </c>
      <c r="H19" s="63"/>
      <c r="I19" s="63"/>
      <c r="J19" s="64"/>
    </row>
    <row r="20" spans="1:10" ht="15" customHeight="1" x14ac:dyDescent="0.25">
      <c r="A20" s="90"/>
      <c r="B20" s="91"/>
      <c r="C20" s="91"/>
      <c r="D20" s="91"/>
      <c r="E20" s="92"/>
      <c r="F20" s="37">
        <v>15</v>
      </c>
      <c r="G20" s="38">
        <f>VLOOKUP(A$5,'Résultats Français'!A:BC,F20+1,0)</f>
        <v>0</v>
      </c>
      <c r="H20" s="63"/>
      <c r="I20" s="63"/>
      <c r="J20" s="64"/>
    </row>
    <row r="21" spans="1:10" ht="15" customHeight="1" x14ac:dyDescent="0.25">
      <c r="A21" s="90"/>
      <c r="B21" s="91"/>
      <c r="C21" s="91"/>
      <c r="D21" s="91"/>
      <c r="E21" s="92"/>
      <c r="F21" s="37">
        <v>16</v>
      </c>
      <c r="G21" s="38">
        <f>VLOOKUP(A$5,'Résultats Français'!A:BC,F21+1,0)</f>
        <v>0</v>
      </c>
      <c r="H21" s="63"/>
      <c r="I21" s="63"/>
      <c r="J21" s="64"/>
    </row>
    <row r="22" spans="1:10" ht="15" customHeight="1" x14ac:dyDescent="0.25">
      <c r="A22" s="68" t="s">
        <v>6</v>
      </c>
      <c r="B22" s="69" t="s">
        <v>5</v>
      </c>
      <c r="C22" s="69"/>
      <c r="D22" s="69"/>
      <c r="E22" s="76">
        <v>4</v>
      </c>
      <c r="F22" s="39">
        <v>17</v>
      </c>
      <c r="G22" s="38">
        <f>VLOOKUP(A$5,'Résultats Français'!A:BC,F22+1,0)</f>
        <v>0</v>
      </c>
      <c r="H22" s="62">
        <f>COUNTIF(G22:G25,"1")+COUNTIF(G22:G25,"2")*0.5</f>
        <v>0</v>
      </c>
      <c r="I22" s="62">
        <f>H22/4*100</f>
        <v>0</v>
      </c>
      <c r="J22" s="64"/>
    </row>
    <row r="23" spans="1:10" ht="15" customHeight="1" x14ac:dyDescent="0.25">
      <c r="A23" s="68"/>
      <c r="B23" s="69"/>
      <c r="C23" s="69"/>
      <c r="D23" s="69"/>
      <c r="E23" s="76"/>
      <c r="F23" s="39">
        <v>18</v>
      </c>
      <c r="G23" s="38">
        <f>VLOOKUP(A$5,'Résultats Français'!A:BC,F23+1,0)</f>
        <v>0</v>
      </c>
      <c r="H23" s="62"/>
      <c r="I23" s="62"/>
      <c r="J23" s="64"/>
    </row>
    <row r="24" spans="1:10" ht="15" customHeight="1" x14ac:dyDescent="0.25">
      <c r="A24" s="68"/>
      <c r="B24" s="69"/>
      <c r="C24" s="69"/>
      <c r="D24" s="69"/>
      <c r="E24" s="76"/>
      <c r="F24" s="39">
        <v>19</v>
      </c>
      <c r="G24" s="38">
        <f>VLOOKUP(A$5,'Résultats Français'!A:BC,F24+1,0)</f>
        <v>0</v>
      </c>
      <c r="H24" s="62"/>
      <c r="I24" s="62"/>
      <c r="J24" s="64"/>
    </row>
    <row r="25" spans="1:10" ht="15" customHeight="1" x14ac:dyDescent="0.25">
      <c r="A25" s="68"/>
      <c r="B25" s="69"/>
      <c r="C25" s="69"/>
      <c r="D25" s="69"/>
      <c r="E25" s="76"/>
      <c r="F25" s="39">
        <v>20</v>
      </c>
      <c r="G25" s="38">
        <f>VLOOKUP(A$5,'Résultats Français'!A:BC,F25+1,0)</f>
        <v>0</v>
      </c>
      <c r="H25" s="62"/>
      <c r="I25" s="62"/>
      <c r="J25" s="64"/>
    </row>
    <row r="26" spans="1:10" ht="15" customHeight="1" x14ac:dyDescent="0.25">
      <c r="A26" s="80" t="s">
        <v>69</v>
      </c>
      <c r="B26" s="81" t="s">
        <v>11</v>
      </c>
      <c r="C26" s="81"/>
      <c r="D26" s="81"/>
      <c r="E26" s="82">
        <v>5</v>
      </c>
      <c r="F26" s="40">
        <v>21</v>
      </c>
      <c r="G26" s="38">
        <f>VLOOKUP(A$5,'Résultats Français'!A:BC,F26+1,0)</f>
        <v>0</v>
      </c>
      <c r="H26" s="65">
        <f>COUNTIF(G26:G29,"1")+COUNTIF(G26:G29,"2")*0.5</f>
        <v>0</v>
      </c>
      <c r="I26" s="65">
        <f>H26/4*100</f>
        <v>0</v>
      </c>
      <c r="J26" s="64"/>
    </row>
    <row r="27" spans="1:10" ht="15" customHeight="1" x14ac:dyDescent="0.25">
      <c r="A27" s="80"/>
      <c r="B27" s="81"/>
      <c r="C27" s="81"/>
      <c r="D27" s="81"/>
      <c r="E27" s="82"/>
      <c r="F27" s="40">
        <v>22</v>
      </c>
      <c r="G27" s="38">
        <f>VLOOKUP(A$5,'Résultats Français'!A:BC,F27+1,0)</f>
        <v>0</v>
      </c>
      <c r="H27" s="65"/>
      <c r="I27" s="65"/>
      <c r="J27" s="64"/>
    </row>
    <row r="28" spans="1:10" ht="15" customHeight="1" x14ac:dyDescent="0.25">
      <c r="A28" s="80"/>
      <c r="B28" s="81"/>
      <c r="C28" s="81"/>
      <c r="D28" s="81"/>
      <c r="E28" s="82"/>
      <c r="F28" s="40">
        <v>23</v>
      </c>
      <c r="G28" s="38">
        <f>VLOOKUP(A$5,'Résultats Français'!A:BC,F28+1,0)</f>
        <v>0</v>
      </c>
      <c r="H28" s="65"/>
      <c r="I28" s="65"/>
      <c r="J28" s="64"/>
    </row>
    <row r="29" spans="1:10" ht="15" customHeight="1" x14ac:dyDescent="0.25">
      <c r="A29" s="80"/>
      <c r="B29" s="81"/>
      <c r="C29" s="81"/>
      <c r="D29" s="81"/>
      <c r="E29" s="82"/>
      <c r="F29" s="40">
        <v>24</v>
      </c>
      <c r="G29" s="38">
        <f>VLOOKUP(A$5,'Résultats Français'!A:BC,F29+1,0)</f>
        <v>0</v>
      </c>
      <c r="H29" s="65"/>
      <c r="I29" s="65"/>
      <c r="J29" s="64"/>
    </row>
    <row r="30" spans="1:10" ht="15" customHeight="1" x14ac:dyDescent="0.25">
      <c r="A30" s="70" t="s">
        <v>12</v>
      </c>
      <c r="B30" s="83" t="s">
        <v>70</v>
      </c>
      <c r="C30" s="83"/>
      <c r="D30" s="83"/>
      <c r="E30" s="73">
        <v>6</v>
      </c>
      <c r="F30" s="41">
        <v>25</v>
      </c>
      <c r="G30" s="38">
        <f>VLOOKUP(A$5,'Résultats Français'!A:BC,F30+1,0)</f>
        <v>0</v>
      </c>
      <c r="H30" s="66">
        <f>COUNTIF(G30:G32,1)+COUNTIF(G30:G32,2)*0.5</f>
        <v>0</v>
      </c>
      <c r="I30" s="66">
        <f>H30/3*100</f>
        <v>0</v>
      </c>
      <c r="J30" s="64"/>
    </row>
    <row r="31" spans="1:10" ht="15" customHeight="1" x14ac:dyDescent="0.25">
      <c r="A31" s="70"/>
      <c r="B31" s="83"/>
      <c r="C31" s="83"/>
      <c r="D31" s="83"/>
      <c r="E31" s="73"/>
      <c r="F31" s="41">
        <v>26</v>
      </c>
      <c r="G31" s="38">
        <f>VLOOKUP(A$5,'Résultats Français'!A:BC,F31+1,0)</f>
        <v>0</v>
      </c>
      <c r="H31" s="66"/>
      <c r="I31" s="66"/>
      <c r="J31" s="64"/>
    </row>
    <row r="32" spans="1:10" ht="15" customHeight="1" x14ac:dyDescent="0.25">
      <c r="A32" s="70"/>
      <c r="B32" s="83"/>
      <c r="C32" s="83"/>
      <c r="D32" s="83"/>
      <c r="E32" s="73"/>
      <c r="F32" s="41">
        <v>27</v>
      </c>
      <c r="G32" s="38">
        <f>VLOOKUP(A$5,'Résultats Français'!A:BC,F32+1,0)</f>
        <v>0</v>
      </c>
      <c r="H32" s="66"/>
      <c r="I32" s="66"/>
      <c r="J32" s="64"/>
    </row>
    <row r="33" spans="1:10" ht="15" customHeight="1" x14ac:dyDescent="0.25">
      <c r="A33" s="68" t="s">
        <v>6</v>
      </c>
      <c r="B33" s="69" t="s">
        <v>7</v>
      </c>
      <c r="C33" s="69"/>
      <c r="D33" s="69"/>
      <c r="E33" s="76">
        <v>7</v>
      </c>
      <c r="F33" s="39">
        <v>28</v>
      </c>
      <c r="G33" s="38">
        <f>VLOOKUP(A$5,'Résultats Français'!A:BC,F33+1,0)</f>
        <v>0</v>
      </c>
      <c r="H33" s="62">
        <f>COUNTIF(G33:G36,1)+COUNTIF(G33:G36,2)*0.5</f>
        <v>0</v>
      </c>
      <c r="I33" s="62">
        <f>H33/4*100</f>
        <v>0</v>
      </c>
      <c r="J33" s="64"/>
    </row>
    <row r="34" spans="1:10" ht="15" customHeight="1" x14ac:dyDescent="0.25">
      <c r="A34" s="68"/>
      <c r="B34" s="69"/>
      <c r="C34" s="69"/>
      <c r="D34" s="69"/>
      <c r="E34" s="76"/>
      <c r="F34" s="39">
        <v>29</v>
      </c>
      <c r="G34" s="38">
        <f>VLOOKUP(A$5,'Résultats Français'!A:BC,F34+1,0)</f>
        <v>0</v>
      </c>
      <c r="H34" s="62"/>
      <c r="I34" s="62"/>
      <c r="J34" s="64"/>
    </row>
    <row r="35" spans="1:10" ht="15" customHeight="1" x14ac:dyDescent="0.25">
      <c r="A35" s="68"/>
      <c r="B35" s="69"/>
      <c r="C35" s="69"/>
      <c r="D35" s="69"/>
      <c r="E35" s="76"/>
      <c r="F35" s="39">
        <v>30</v>
      </c>
      <c r="G35" s="38">
        <f>VLOOKUP(A$5,'Résultats Français'!A:BC,F35+1,0)</f>
        <v>0</v>
      </c>
      <c r="H35" s="62"/>
      <c r="I35" s="62"/>
      <c r="J35" s="64"/>
    </row>
    <row r="36" spans="1:10" ht="15" customHeight="1" x14ac:dyDescent="0.25">
      <c r="A36" s="68"/>
      <c r="B36" s="69"/>
      <c r="C36" s="69"/>
      <c r="D36" s="69"/>
      <c r="E36" s="76"/>
      <c r="F36" s="39">
        <v>31</v>
      </c>
      <c r="G36" s="38">
        <f>VLOOKUP(A$5,'Résultats Français'!A:BC,F36+1,0)</f>
        <v>0</v>
      </c>
      <c r="H36" s="62"/>
      <c r="I36" s="62"/>
      <c r="J36" s="64"/>
    </row>
    <row r="37" spans="1:10" ht="15" customHeight="1" x14ac:dyDescent="0.25">
      <c r="A37" s="77" t="s">
        <v>14</v>
      </c>
      <c r="B37" s="78" t="s">
        <v>17</v>
      </c>
      <c r="C37" s="78"/>
      <c r="D37" s="78"/>
      <c r="E37" s="79">
        <v>8</v>
      </c>
      <c r="F37" s="42">
        <v>32</v>
      </c>
      <c r="G37" s="38">
        <f>VLOOKUP(A$5,'Résultats Français'!A:BC,F37+1,0)</f>
        <v>0</v>
      </c>
      <c r="H37" s="88">
        <f>COUNTIF(G37:G46,1)+COUNTIF(G37:G46,2)*0.5</f>
        <v>0</v>
      </c>
      <c r="I37" s="88">
        <f>H37/10*100</f>
        <v>0</v>
      </c>
      <c r="J37" s="64"/>
    </row>
    <row r="38" spans="1:10" ht="15" customHeight="1" x14ac:dyDescent="0.25">
      <c r="A38" s="77"/>
      <c r="B38" s="78"/>
      <c r="C38" s="78"/>
      <c r="D38" s="78"/>
      <c r="E38" s="79"/>
      <c r="F38" s="42">
        <v>33</v>
      </c>
      <c r="G38" s="38">
        <f>VLOOKUP(A$5,'Résultats Français'!A:BC,F38+1,0)</f>
        <v>0</v>
      </c>
      <c r="H38" s="88"/>
      <c r="I38" s="88"/>
      <c r="J38" s="64"/>
    </row>
    <row r="39" spans="1:10" ht="15" customHeight="1" x14ac:dyDescent="0.25">
      <c r="A39" s="77"/>
      <c r="B39" s="78" t="s">
        <v>16</v>
      </c>
      <c r="C39" s="78"/>
      <c r="D39" s="78"/>
      <c r="E39" s="79">
        <v>9</v>
      </c>
      <c r="F39" s="42">
        <v>34</v>
      </c>
      <c r="G39" s="38">
        <f>VLOOKUP(A$5,'Résultats Français'!A:BC,F39+1,0)</f>
        <v>0</v>
      </c>
      <c r="H39" s="88"/>
      <c r="I39" s="88"/>
      <c r="J39" s="64"/>
    </row>
    <row r="40" spans="1:10" ht="15" customHeight="1" x14ac:dyDescent="0.25">
      <c r="A40" s="77"/>
      <c r="B40" s="78"/>
      <c r="C40" s="78"/>
      <c r="D40" s="78"/>
      <c r="E40" s="79"/>
      <c r="F40" s="42">
        <v>35</v>
      </c>
      <c r="G40" s="38">
        <f>VLOOKUP(A$5,'Résultats Français'!A:BC,F40+1,0)</f>
        <v>0</v>
      </c>
      <c r="H40" s="88"/>
      <c r="I40" s="88"/>
      <c r="J40" s="64"/>
    </row>
    <row r="41" spans="1:10" ht="15" customHeight="1" x14ac:dyDescent="0.25">
      <c r="A41" s="77"/>
      <c r="B41" s="78"/>
      <c r="C41" s="78"/>
      <c r="D41" s="78"/>
      <c r="E41" s="79"/>
      <c r="F41" s="42">
        <v>36</v>
      </c>
      <c r="G41" s="38">
        <f>VLOOKUP(A$5,'Résultats Français'!A:BC,F41+1,0)</f>
        <v>0</v>
      </c>
      <c r="H41" s="88"/>
      <c r="I41" s="88"/>
      <c r="J41" s="64"/>
    </row>
    <row r="42" spans="1:10" ht="15" customHeight="1" x14ac:dyDescent="0.25">
      <c r="A42" s="77"/>
      <c r="B42" s="78"/>
      <c r="C42" s="78"/>
      <c r="D42" s="78"/>
      <c r="E42" s="79"/>
      <c r="F42" s="42">
        <v>37</v>
      </c>
      <c r="G42" s="38">
        <f>VLOOKUP(A$5,'Résultats Français'!A:BC,F42+1,0)</f>
        <v>0</v>
      </c>
      <c r="H42" s="88"/>
      <c r="I42" s="88"/>
      <c r="J42" s="64"/>
    </row>
    <row r="43" spans="1:10" ht="15" customHeight="1" x14ac:dyDescent="0.25">
      <c r="A43" s="77"/>
      <c r="B43" s="78" t="s">
        <v>15</v>
      </c>
      <c r="C43" s="78"/>
      <c r="D43" s="78"/>
      <c r="E43" s="79">
        <v>10</v>
      </c>
      <c r="F43" s="42">
        <v>38</v>
      </c>
      <c r="G43" s="38">
        <f>VLOOKUP(A$5,'Résultats Français'!A:BC,F43+1,0)</f>
        <v>0</v>
      </c>
      <c r="H43" s="88"/>
      <c r="I43" s="88"/>
      <c r="J43" s="64"/>
    </row>
    <row r="44" spans="1:10" ht="15" customHeight="1" x14ac:dyDescent="0.25">
      <c r="A44" s="77"/>
      <c r="B44" s="78"/>
      <c r="C44" s="78"/>
      <c r="D44" s="78"/>
      <c r="E44" s="79"/>
      <c r="F44" s="42">
        <v>39</v>
      </c>
      <c r="G44" s="38">
        <f>VLOOKUP(A$5,'Résultats Français'!A:BC,F44+1,0)</f>
        <v>0</v>
      </c>
      <c r="H44" s="88"/>
      <c r="I44" s="88"/>
      <c r="J44" s="64"/>
    </row>
    <row r="45" spans="1:10" ht="15" customHeight="1" x14ac:dyDescent="0.25">
      <c r="A45" s="77"/>
      <c r="B45" s="78"/>
      <c r="C45" s="78"/>
      <c r="D45" s="78"/>
      <c r="E45" s="79"/>
      <c r="F45" s="42">
        <v>40</v>
      </c>
      <c r="G45" s="38">
        <f>VLOOKUP(A$5,'Résultats Français'!A:BC,F45+1,0)</f>
        <v>0</v>
      </c>
      <c r="H45" s="88"/>
      <c r="I45" s="88"/>
      <c r="J45" s="64"/>
    </row>
    <row r="46" spans="1:10" ht="15" customHeight="1" x14ac:dyDescent="0.25">
      <c r="A46" s="77"/>
      <c r="B46" s="78"/>
      <c r="C46" s="78"/>
      <c r="D46" s="78"/>
      <c r="E46" s="79"/>
      <c r="F46" s="42">
        <v>41</v>
      </c>
      <c r="G46" s="38">
        <f>VLOOKUP(A$5,'Résultats Français'!A:BC,F46+1,0)</f>
        <v>0</v>
      </c>
      <c r="H46" s="88"/>
      <c r="I46" s="88"/>
      <c r="J46" s="64"/>
    </row>
    <row r="47" spans="1:10" ht="15" customHeight="1" x14ac:dyDescent="0.25">
      <c r="A47" s="70" t="s">
        <v>12</v>
      </c>
      <c r="B47" s="74" t="s">
        <v>13</v>
      </c>
      <c r="C47" s="74"/>
      <c r="D47" s="74"/>
      <c r="E47" s="73">
        <v>11</v>
      </c>
      <c r="F47" s="41">
        <v>42</v>
      </c>
      <c r="G47" s="38">
        <f>VLOOKUP(A$5,'Résultats Français'!A:BC,F47+1,0)</f>
        <v>0</v>
      </c>
      <c r="H47" s="66">
        <f>COUNTIF(G47:G50,1)+COUNTIF(G47:G50,2)*0.5</f>
        <v>0</v>
      </c>
      <c r="I47" s="66">
        <f>H47/4*100</f>
        <v>0</v>
      </c>
      <c r="J47" s="64"/>
    </row>
    <row r="48" spans="1:10" ht="15" customHeight="1" x14ac:dyDescent="0.25">
      <c r="A48" s="70"/>
      <c r="B48" s="74"/>
      <c r="C48" s="74"/>
      <c r="D48" s="74"/>
      <c r="E48" s="73"/>
      <c r="F48" s="41">
        <v>43</v>
      </c>
      <c r="G48" s="38">
        <f>VLOOKUP(A$5,'Résultats Français'!A:BC,F48+1,0)</f>
        <v>0</v>
      </c>
      <c r="H48" s="66"/>
      <c r="I48" s="66"/>
      <c r="J48" s="64"/>
    </row>
    <row r="49" spans="1:10" ht="15" customHeight="1" x14ac:dyDescent="0.25">
      <c r="A49" s="70"/>
      <c r="B49" s="74"/>
      <c r="C49" s="74"/>
      <c r="D49" s="74"/>
      <c r="E49" s="73"/>
      <c r="F49" s="41">
        <v>44</v>
      </c>
      <c r="G49" s="38">
        <f>VLOOKUP(A$5,'Résultats Français'!A:BC,F49+1,0)</f>
        <v>0</v>
      </c>
      <c r="H49" s="66"/>
      <c r="I49" s="66"/>
      <c r="J49" s="64"/>
    </row>
    <row r="50" spans="1:10" ht="15" customHeight="1" x14ac:dyDescent="0.25">
      <c r="A50" s="70"/>
      <c r="B50" s="74"/>
      <c r="C50" s="74"/>
      <c r="D50" s="74"/>
      <c r="E50" s="73"/>
      <c r="F50" s="41">
        <v>45</v>
      </c>
      <c r="G50" s="38">
        <f>VLOOKUP(A$5,'Résultats Français'!A:BC,F50+1,0)</f>
        <v>0</v>
      </c>
      <c r="H50" s="66"/>
      <c r="I50" s="66"/>
      <c r="J50" s="64"/>
    </row>
    <row r="51" spans="1:10" ht="15" customHeight="1" x14ac:dyDescent="0.25">
      <c r="A51" s="71" t="s">
        <v>19</v>
      </c>
      <c r="B51" s="72" t="s">
        <v>71</v>
      </c>
      <c r="C51" s="72"/>
      <c r="D51" s="72"/>
      <c r="E51" s="75">
        <v>12</v>
      </c>
      <c r="F51" s="43">
        <v>46</v>
      </c>
      <c r="G51" s="38">
        <f>VLOOKUP(A$5,'Résultats Français'!A:BC,F51+1,0)</f>
        <v>0</v>
      </c>
      <c r="H51" s="89">
        <f>COUNTIF(G51:G54,1)+COUNTIF(G51:G54,2)*0.5</f>
        <v>0</v>
      </c>
      <c r="I51" s="89">
        <f>H51/4*100</f>
        <v>0</v>
      </c>
      <c r="J51" s="64"/>
    </row>
    <row r="52" spans="1:10" ht="15" customHeight="1" x14ac:dyDescent="0.25">
      <c r="A52" s="71"/>
      <c r="B52" s="72"/>
      <c r="C52" s="72"/>
      <c r="D52" s="72"/>
      <c r="E52" s="75"/>
      <c r="F52" s="43">
        <v>47</v>
      </c>
      <c r="G52" s="38">
        <f>VLOOKUP(A$5,'Résultats Français'!A:BC,F52+1,0)</f>
        <v>0</v>
      </c>
      <c r="H52" s="89"/>
      <c r="I52" s="89"/>
      <c r="J52" s="64"/>
    </row>
    <row r="53" spans="1:10" ht="15" customHeight="1" x14ac:dyDescent="0.25">
      <c r="A53" s="71"/>
      <c r="B53" s="67" t="s">
        <v>18</v>
      </c>
      <c r="C53" s="67"/>
      <c r="D53" s="67"/>
      <c r="E53" s="43">
        <v>13</v>
      </c>
      <c r="F53" s="43">
        <v>48</v>
      </c>
      <c r="G53" s="38">
        <f>VLOOKUP(A$5,'Résultats Français'!A:BC,F53+1,0)</f>
        <v>0</v>
      </c>
      <c r="H53" s="89"/>
      <c r="I53" s="89"/>
      <c r="J53" s="64"/>
    </row>
    <row r="54" spans="1:10" ht="15" customHeight="1" x14ac:dyDescent="0.25">
      <c r="A54" s="71"/>
      <c r="B54" s="67" t="s">
        <v>20</v>
      </c>
      <c r="C54" s="67"/>
      <c r="D54" s="67"/>
      <c r="E54" s="43">
        <v>14</v>
      </c>
      <c r="F54" s="43">
        <v>49</v>
      </c>
      <c r="G54" s="38">
        <f>VLOOKUP(A$5,'Résultats Français'!A:BC,F54+1,0)</f>
        <v>0</v>
      </c>
      <c r="H54" s="89"/>
      <c r="I54" s="89"/>
      <c r="J54" s="64"/>
    </row>
    <row r="55" spans="1:10" ht="15" customHeight="1" x14ac:dyDescent="0.25">
      <c r="A55" s="44" t="s">
        <v>6</v>
      </c>
      <c r="B55" s="69" t="s">
        <v>8</v>
      </c>
      <c r="C55" s="69"/>
      <c r="D55" s="69"/>
      <c r="E55" s="39">
        <v>15</v>
      </c>
      <c r="F55" s="39">
        <v>50</v>
      </c>
      <c r="G55" s="38">
        <f>VLOOKUP(A$5,'Résultats Français'!A:BC,F55+1,0)</f>
        <v>0</v>
      </c>
      <c r="H55" s="45">
        <f>COUNTIF(G55,1)+COUNTIF(G55,2)*0.5</f>
        <v>0</v>
      </c>
      <c r="I55" s="45">
        <f>H55*100</f>
        <v>0</v>
      </c>
      <c r="J55" s="64"/>
    </row>
    <row r="56" spans="1:10" ht="15" customHeight="1" x14ac:dyDescent="0.25">
      <c r="A56" s="46" t="s">
        <v>19</v>
      </c>
      <c r="B56" s="67" t="s">
        <v>21</v>
      </c>
      <c r="C56" s="67"/>
      <c r="D56" s="67"/>
      <c r="E56" s="43">
        <v>16</v>
      </c>
      <c r="F56" s="43">
        <v>51</v>
      </c>
      <c r="G56" s="38">
        <f>VLOOKUP(A$5,'Résultats Français'!A:BC,F56+1,0)</f>
        <v>0</v>
      </c>
      <c r="H56" s="47">
        <f>COUNTIF(G56,1)+COUNTIF(G56,2)*0.5</f>
        <v>0</v>
      </c>
      <c r="I56" s="47">
        <f>H56*100</f>
        <v>0</v>
      </c>
      <c r="J56" s="64"/>
    </row>
    <row r="57" spans="1:10" ht="15" customHeight="1" x14ac:dyDescent="0.25">
      <c r="A57" s="68" t="s">
        <v>6</v>
      </c>
      <c r="B57" s="69" t="s">
        <v>72</v>
      </c>
      <c r="C57" s="69"/>
      <c r="D57" s="69"/>
      <c r="E57" s="39">
        <v>17</v>
      </c>
      <c r="F57" s="39">
        <v>52</v>
      </c>
      <c r="G57" s="38">
        <f>VLOOKUP(A$5,'Résultats Français'!A:BC,F57+1,0)</f>
        <v>0</v>
      </c>
      <c r="H57" s="62">
        <f>COUNTIF(G57:G59,1)+COUNTIF(G57:G59,2)*0.5</f>
        <v>0</v>
      </c>
      <c r="I57" s="62">
        <f>H57/3*100</f>
        <v>0</v>
      </c>
      <c r="J57" s="64"/>
    </row>
    <row r="58" spans="1:10" ht="15" customHeight="1" x14ac:dyDescent="0.25">
      <c r="A58" s="68"/>
      <c r="B58" s="69" t="s">
        <v>9</v>
      </c>
      <c r="C58" s="69"/>
      <c r="D58" s="69"/>
      <c r="E58" s="39">
        <v>18</v>
      </c>
      <c r="F58" s="39">
        <v>53</v>
      </c>
      <c r="G58" s="38">
        <f>VLOOKUP(A$5,'Résultats Français'!A:BC,F58+1,0)</f>
        <v>0</v>
      </c>
      <c r="H58" s="62"/>
      <c r="I58" s="62"/>
      <c r="J58" s="64"/>
    </row>
    <row r="59" spans="1:10" ht="15" customHeight="1" x14ac:dyDescent="0.25">
      <c r="A59" s="68"/>
      <c r="B59" s="69" t="s">
        <v>10</v>
      </c>
      <c r="C59" s="69"/>
      <c r="D59" s="69"/>
      <c r="E59" s="39">
        <v>19</v>
      </c>
      <c r="F59" s="39">
        <v>54</v>
      </c>
      <c r="G59" s="38">
        <f>VLOOKUP(A$5,'Résultats Français'!A:BC,F59+1,0)</f>
        <v>0</v>
      </c>
      <c r="H59" s="62"/>
      <c r="I59" s="62"/>
      <c r="J59" s="64"/>
    </row>
    <row r="62" spans="1:10" x14ac:dyDescent="0.25">
      <c r="G62" s="33"/>
    </row>
    <row r="63" spans="1:10" x14ac:dyDescent="0.25">
      <c r="G63" s="33"/>
    </row>
    <row r="64" spans="1:10" x14ac:dyDescent="0.25">
      <c r="G64" s="33"/>
    </row>
    <row r="65" spans="7:7" x14ac:dyDescent="0.25">
      <c r="G65" s="33"/>
    </row>
    <row r="66" spans="7:7" x14ac:dyDescent="0.25">
      <c r="G66" s="33"/>
    </row>
    <row r="67" spans="7:7" x14ac:dyDescent="0.25">
      <c r="G67" s="33"/>
    </row>
    <row r="68" spans="7:7" x14ac:dyDescent="0.25">
      <c r="G68" s="33"/>
    </row>
    <row r="69" spans="7:7" x14ac:dyDescent="0.25">
      <c r="G69" s="33"/>
    </row>
    <row r="70" spans="7:7" x14ac:dyDescent="0.25">
      <c r="G70" s="33"/>
    </row>
    <row r="71" spans="7:7" x14ac:dyDescent="0.25">
      <c r="G71" s="33"/>
    </row>
    <row r="72" spans="7:7" x14ac:dyDescent="0.25">
      <c r="G72" s="33"/>
    </row>
    <row r="73" spans="7:7" x14ac:dyDescent="0.25">
      <c r="G73" s="33"/>
    </row>
    <row r="74" spans="7:7" x14ac:dyDescent="0.25">
      <c r="G74" s="33"/>
    </row>
    <row r="75" spans="7:7" x14ac:dyDescent="0.25">
      <c r="G75" s="33"/>
    </row>
    <row r="76" spans="7:7" x14ac:dyDescent="0.25">
      <c r="G76" s="34"/>
    </row>
    <row r="77" spans="7:7" x14ac:dyDescent="0.25">
      <c r="G77" s="34"/>
    </row>
  </sheetData>
  <sheetProtection sheet="1" objects="1" scenarios="1"/>
  <mergeCells count="68">
    <mergeCell ref="A6:A21"/>
    <mergeCell ref="B6:D11"/>
    <mergeCell ref="E6:E11"/>
    <mergeCell ref="B12:D15"/>
    <mergeCell ref="E12:E15"/>
    <mergeCell ref="B16:D21"/>
    <mergeCell ref="E16:E21"/>
    <mergeCell ref="E30:E32"/>
    <mergeCell ref="J2:J5"/>
    <mergeCell ref="H2:H5"/>
    <mergeCell ref="I2:I5"/>
    <mergeCell ref="B55:D55"/>
    <mergeCell ref="E2:E5"/>
    <mergeCell ref="F2:F5"/>
    <mergeCell ref="G2:G5"/>
    <mergeCell ref="E22:E25"/>
    <mergeCell ref="B22:D25"/>
    <mergeCell ref="H37:H46"/>
    <mergeCell ref="I37:I46"/>
    <mergeCell ref="H47:H50"/>
    <mergeCell ref="I47:I50"/>
    <mergeCell ref="H51:H54"/>
    <mergeCell ref="I51:I54"/>
    <mergeCell ref="A22:A25"/>
    <mergeCell ref="E33:E36"/>
    <mergeCell ref="A37:A46"/>
    <mergeCell ref="B37:D38"/>
    <mergeCell ref="E37:E38"/>
    <mergeCell ref="B39:D42"/>
    <mergeCell ref="E39:E42"/>
    <mergeCell ref="B43:D46"/>
    <mergeCell ref="E43:E46"/>
    <mergeCell ref="A33:A36"/>
    <mergeCell ref="B33:D36"/>
    <mergeCell ref="A26:A29"/>
    <mergeCell ref="B26:D29"/>
    <mergeCell ref="E26:E29"/>
    <mergeCell ref="A30:A32"/>
    <mergeCell ref="B30:D32"/>
    <mergeCell ref="A47:A50"/>
    <mergeCell ref="A51:A54"/>
    <mergeCell ref="B51:D52"/>
    <mergeCell ref="E47:E50"/>
    <mergeCell ref="B47:D50"/>
    <mergeCell ref="E51:E52"/>
    <mergeCell ref="B53:D53"/>
    <mergeCell ref="B54:D54"/>
    <mergeCell ref="B56:D56"/>
    <mergeCell ref="A57:A59"/>
    <mergeCell ref="B57:D57"/>
    <mergeCell ref="B58:D58"/>
    <mergeCell ref="B59:D59"/>
    <mergeCell ref="A1:J1"/>
    <mergeCell ref="A2:D4"/>
    <mergeCell ref="A5:D5"/>
    <mergeCell ref="H57:H59"/>
    <mergeCell ref="I57:I59"/>
    <mergeCell ref="H6:H21"/>
    <mergeCell ref="I6:I21"/>
    <mergeCell ref="J6:J59"/>
    <mergeCell ref="H22:H25"/>
    <mergeCell ref="I22:I25"/>
    <mergeCell ref="H26:H29"/>
    <mergeCell ref="I26:I29"/>
    <mergeCell ref="H30:H32"/>
    <mergeCell ref="I30:I32"/>
    <mergeCell ref="H33:H36"/>
    <mergeCell ref="I33:I36"/>
  </mergeCells>
  <conditionalFormatting sqref="G6:G59">
    <cfRule type="cellIs" dxfId="6" priority="1" operator="equal">
      <formula>9</formula>
    </cfRule>
    <cfRule type="cellIs" dxfId="5" priority="2" operator="equal">
      <formula>5</formula>
    </cfRule>
    <cfRule type="cellIs" dxfId="4" priority="3" operator="equal">
      <formula>2</formula>
    </cfRule>
    <cfRule type="cellIs" dxfId="3" priority="4" operator="equal">
      <formula>1</formula>
    </cfRule>
  </conditionalFormatting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'Résultats Français'!$A$3:$A$27</xm:f>
          </x14:formula1>
          <xm:sqref>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31" sqref="Q31:R31"/>
    </sheetView>
  </sheetViews>
  <sheetFormatPr baseColWidth="10" defaultColWidth="4.140625" defaultRowHeight="14.25" x14ac:dyDescent="0.2"/>
  <cols>
    <col min="1" max="1" width="11.85546875" style="4" bestFit="1" customWidth="1"/>
    <col min="2" max="16384" width="4.140625" style="4"/>
  </cols>
  <sheetData>
    <row r="1" spans="1:57" x14ac:dyDescent="0.2">
      <c r="A1" s="1" t="s">
        <v>41</v>
      </c>
      <c r="B1" s="95">
        <v>1</v>
      </c>
      <c r="C1" s="95"/>
      <c r="D1" s="95"/>
      <c r="E1" s="95"/>
      <c r="F1" s="95"/>
      <c r="G1" s="95"/>
      <c r="H1" s="96">
        <v>2</v>
      </c>
      <c r="I1" s="96"/>
      <c r="J1" s="96"/>
      <c r="K1" s="96"/>
      <c r="L1" s="97">
        <v>3</v>
      </c>
      <c r="M1" s="97"/>
      <c r="N1" s="97"/>
      <c r="O1" s="97"/>
      <c r="P1" s="97"/>
      <c r="Q1" s="97"/>
      <c r="R1" s="98">
        <v>4</v>
      </c>
      <c r="S1" s="98"/>
      <c r="T1" s="98"/>
      <c r="U1" s="98"/>
      <c r="V1" s="99">
        <v>5</v>
      </c>
      <c r="W1" s="99"/>
      <c r="X1" s="99"/>
      <c r="Y1" s="99"/>
      <c r="Z1" s="94">
        <v>6</v>
      </c>
      <c r="AA1" s="94"/>
      <c r="AB1" s="94"/>
      <c r="AC1" s="98">
        <v>7</v>
      </c>
      <c r="AD1" s="98"/>
      <c r="AE1" s="98"/>
      <c r="AF1" s="98"/>
      <c r="AG1" s="93">
        <v>8</v>
      </c>
      <c r="AH1" s="93"/>
      <c r="AI1" s="93">
        <v>9</v>
      </c>
      <c r="AJ1" s="93"/>
      <c r="AK1" s="93"/>
      <c r="AL1" s="93"/>
      <c r="AM1" s="93">
        <v>10</v>
      </c>
      <c r="AN1" s="93"/>
      <c r="AO1" s="93"/>
      <c r="AP1" s="93"/>
      <c r="AQ1" s="94">
        <v>11</v>
      </c>
      <c r="AR1" s="94"/>
      <c r="AS1" s="94"/>
      <c r="AT1" s="94"/>
      <c r="AU1" s="93">
        <v>12</v>
      </c>
      <c r="AV1" s="93"/>
      <c r="AW1" s="14">
        <v>13</v>
      </c>
      <c r="AX1" s="14">
        <v>14</v>
      </c>
      <c r="AY1" s="13">
        <v>15</v>
      </c>
      <c r="AZ1" s="14">
        <v>16</v>
      </c>
      <c r="BA1" s="13">
        <v>17</v>
      </c>
      <c r="BB1" s="13">
        <v>18</v>
      </c>
      <c r="BC1" s="13">
        <v>19</v>
      </c>
      <c r="BD1" s="2"/>
      <c r="BE1" s="3"/>
    </row>
    <row r="2" spans="1:57" x14ac:dyDescent="0.2">
      <c r="A2" s="1" t="s">
        <v>2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10">
        <v>17</v>
      </c>
      <c r="S2" s="10">
        <v>18</v>
      </c>
      <c r="T2" s="10">
        <v>19</v>
      </c>
      <c r="U2" s="10">
        <v>20</v>
      </c>
      <c r="V2" s="11">
        <v>21</v>
      </c>
      <c r="W2" s="11">
        <v>22</v>
      </c>
      <c r="X2" s="11">
        <v>23</v>
      </c>
      <c r="Y2" s="11">
        <v>24</v>
      </c>
      <c r="Z2" s="12">
        <v>25</v>
      </c>
      <c r="AA2" s="12">
        <v>26</v>
      </c>
      <c r="AB2" s="12">
        <v>27</v>
      </c>
      <c r="AC2" s="13">
        <v>28</v>
      </c>
      <c r="AD2" s="13">
        <v>29</v>
      </c>
      <c r="AE2" s="13">
        <v>30</v>
      </c>
      <c r="AF2" s="13">
        <v>31</v>
      </c>
      <c r="AG2" s="14">
        <v>32</v>
      </c>
      <c r="AH2" s="14">
        <v>33</v>
      </c>
      <c r="AI2" s="14">
        <v>34</v>
      </c>
      <c r="AJ2" s="14">
        <v>35</v>
      </c>
      <c r="AK2" s="14">
        <v>36</v>
      </c>
      <c r="AL2" s="14">
        <v>37</v>
      </c>
      <c r="AM2" s="14">
        <v>38</v>
      </c>
      <c r="AN2" s="14">
        <v>39</v>
      </c>
      <c r="AO2" s="14">
        <v>40</v>
      </c>
      <c r="AP2" s="14">
        <v>41</v>
      </c>
      <c r="AQ2" s="12">
        <v>42</v>
      </c>
      <c r="AR2" s="12">
        <v>43</v>
      </c>
      <c r="AS2" s="12">
        <v>44</v>
      </c>
      <c r="AT2" s="12">
        <v>45</v>
      </c>
      <c r="AU2" s="14">
        <v>46</v>
      </c>
      <c r="AV2" s="14">
        <v>47</v>
      </c>
      <c r="AW2" s="14">
        <v>48</v>
      </c>
      <c r="AX2" s="14">
        <v>49</v>
      </c>
      <c r="AY2" s="13">
        <v>50</v>
      </c>
      <c r="AZ2" s="14">
        <v>51</v>
      </c>
      <c r="BA2" s="13">
        <v>52</v>
      </c>
      <c r="BB2" s="13">
        <v>53</v>
      </c>
      <c r="BC2" s="13">
        <v>54</v>
      </c>
      <c r="BD2" s="2"/>
      <c r="BE2" s="3"/>
    </row>
    <row r="3" spans="1:57" ht="15" x14ac:dyDescent="0.2">
      <c r="A3" s="5" t="s">
        <v>117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5" x14ac:dyDescent="0.2">
      <c r="A4" s="5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5" x14ac:dyDescent="0.2">
      <c r="A5" s="5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5" x14ac:dyDescent="0.2">
      <c r="A6" s="5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x14ac:dyDescent="0.2">
      <c r="A7" s="5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5" x14ac:dyDescent="0.2">
      <c r="A8" s="5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5" x14ac:dyDescent="0.2">
      <c r="A9" s="5" t="s">
        <v>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5" x14ac:dyDescent="0.2">
      <c r="A10" s="5" t="s">
        <v>59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15" x14ac:dyDescent="0.2">
      <c r="A11" s="5" t="s">
        <v>60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15" x14ac:dyDescent="0.2">
      <c r="A12" s="5" t="s">
        <v>61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15" x14ac:dyDescent="0.2">
      <c r="A13" s="5" t="s">
        <v>62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15" x14ac:dyDescent="0.2">
      <c r="A14" s="5" t="s">
        <v>63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5" x14ac:dyDescent="0.2">
      <c r="A15" s="5" t="s">
        <v>64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" x14ac:dyDescent="0.2">
      <c r="A16" s="5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5" x14ac:dyDescent="0.2">
      <c r="A17" s="5" t="s">
        <v>66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5" x14ac:dyDescent="0.2">
      <c r="A18" s="5" t="s">
        <v>43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5" x14ac:dyDescent="0.2">
      <c r="A19" s="5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5" x14ac:dyDescent="0.2">
      <c r="A20" s="5" t="s">
        <v>45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5" x14ac:dyDescent="0.2">
      <c r="A21" s="5" t="s">
        <v>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5" x14ac:dyDescent="0.2">
      <c r="A22" s="5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5" x14ac:dyDescent="0.2">
      <c r="A23" s="5" t="s">
        <v>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5" x14ac:dyDescent="0.2">
      <c r="A24" s="5" t="s">
        <v>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5" x14ac:dyDescent="0.2">
      <c r="A25" s="5" t="s">
        <v>50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5" x14ac:dyDescent="0.2">
      <c r="A26" s="5" t="s">
        <v>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5" x14ac:dyDescent="0.2">
      <c r="A27" s="5" t="s">
        <v>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</sheetData>
  <mergeCells count="12">
    <mergeCell ref="AI1:AL1"/>
    <mergeCell ref="AM1:AP1"/>
    <mergeCell ref="AQ1:AT1"/>
    <mergeCell ref="AU1:AV1"/>
    <mergeCell ref="B1:G1"/>
    <mergeCell ref="H1:K1"/>
    <mergeCell ref="L1:Q1"/>
    <mergeCell ref="R1:U1"/>
    <mergeCell ref="V1:Y1"/>
    <mergeCell ref="Z1:AB1"/>
    <mergeCell ref="AC1:AF1"/>
    <mergeCell ref="AG1:A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1"/>
  <sheetViews>
    <sheetView zoomScale="98" zoomScaleNormal="98" workbookViewId="0">
      <selection activeCell="I9" sqref="I9"/>
    </sheetView>
  </sheetViews>
  <sheetFormatPr baseColWidth="10" defaultColWidth="3.5703125" defaultRowHeight="21" customHeight="1" x14ac:dyDescent="0.25"/>
  <cols>
    <col min="1" max="1" width="13.42578125" style="27" customWidth="1"/>
    <col min="2" max="3" width="7.42578125" style="27" customWidth="1"/>
    <col min="4" max="4" width="10" style="27" customWidth="1"/>
    <col min="5" max="6" width="14.7109375" style="27" customWidth="1"/>
    <col min="7" max="7" width="16.42578125" style="27" customWidth="1"/>
    <col min="8" max="8" width="19" style="27" customWidth="1"/>
    <col min="9" max="9" width="39.5703125" style="27" bestFit="1" customWidth="1"/>
    <col min="10" max="10" width="29.85546875" style="27" bestFit="1" customWidth="1"/>
    <col min="11" max="11" width="20.5703125" style="27" bestFit="1" customWidth="1"/>
    <col min="12" max="16384" width="3.5703125" style="27"/>
  </cols>
  <sheetData>
    <row r="1" spans="1:7" ht="21" customHeight="1" x14ac:dyDescent="0.25">
      <c r="A1" s="102" t="s">
        <v>22</v>
      </c>
      <c r="B1" s="103"/>
      <c r="C1" s="103"/>
      <c r="D1" s="103"/>
      <c r="E1" s="103"/>
      <c r="F1" s="103"/>
      <c r="G1" s="103"/>
    </row>
    <row r="2" spans="1:7" ht="33.75" customHeight="1" x14ac:dyDescent="0.25">
      <c r="A2" s="116" t="s">
        <v>42</v>
      </c>
      <c r="B2" s="116"/>
      <c r="C2" s="116"/>
      <c r="D2" s="117"/>
      <c r="E2" s="113" t="s">
        <v>75</v>
      </c>
      <c r="F2" s="113" t="s">
        <v>2</v>
      </c>
      <c r="G2" s="114" t="s">
        <v>3</v>
      </c>
    </row>
    <row r="3" spans="1:7" ht="21" customHeight="1" x14ac:dyDescent="0.35">
      <c r="A3" s="104" t="s">
        <v>119</v>
      </c>
      <c r="B3" s="104"/>
      <c r="C3" s="104"/>
      <c r="D3" s="105"/>
      <c r="E3" s="113"/>
      <c r="F3" s="113"/>
      <c r="G3" s="115"/>
    </row>
    <row r="4" spans="1:7" ht="21" customHeight="1" x14ac:dyDescent="0.25">
      <c r="A4" s="118" t="s">
        <v>89</v>
      </c>
      <c r="B4" s="119"/>
      <c r="C4" s="119"/>
      <c r="D4" s="120"/>
      <c r="E4" s="106" t="s">
        <v>40</v>
      </c>
      <c r="F4" s="106" t="s">
        <v>73</v>
      </c>
      <c r="G4" s="106" t="s">
        <v>74</v>
      </c>
    </row>
    <row r="5" spans="1:7" ht="21" customHeight="1" x14ac:dyDescent="0.25">
      <c r="A5" s="121"/>
      <c r="B5" s="122"/>
      <c r="C5" s="122"/>
      <c r="D5" s="123"/>
      <c r="E5" s="106"/>
      <c r="F5" s="106"/>
      <c r="G5" s="106"/>
    </row>
    <row r="6" spans="1:7" ht="21" customHeight="1" x14ac:dyDescent="0.25">
      <c r="A6" s="124" t="s">
        <v>36</v>
      </c>
      <c r="B6" s="125"/>
      <c r="C6" s="125"/>
      <c r="D6" s="126"/>
      <c r="E6" s="48">
        <f>COUNTIF(G10:G30,"1")+COUNTIF(G36:G46,"1")+COUNTIF(G54:G62,"1")</f>
        <v>0</v>
      </c>
      <c r="F6" s="48">
        <f>E6/41*100</f>
        <v>0</v>
      </c>
      <c r="G6" s="107">
        <f>(E6+E7+E8+E9)/62*100</f>
        <v>0</v>
      </c>
    </row>
    <row r="7" spans="1:7" ht="21" customHeight="1" x14ac:dyDescent="0.25">
      <c r="A7" s="124" t="s">
        <v>39</v>
      </c>
      <c r="B7" s="125"/>
      <c r="C7" s="125"/>
      <c r="D7" s="126"/>
      <c r="E7" s="48">
        <f>COUNTIF(G31:G34,"1")+COUNTIF(G50:G53,"1")</f>
        <v>0</v>
      </c>
      <c r="F7" s="48">
        <f>E7/8*100</f>
        <v>0</v>
      </c>
      <c r="G7" s="107"/>
    </row>
    <row r="8" spans="1:7" ht="32.25" customHeight="1" x14ac:dyDescent="0.25">
      <c r="A8" s="124" t="s">
        <v>90</v>
      </c>
      <c r="B8" s="125"/>
      <c r="C8" s="125"/>
      <c r="D8" s="126"/>
      <c r="E8" s="48">
        <f>COUNTIF(G35,"1")</f>
        <v>0</v>
      </c>
      <c r="F8" s="48">
        <f>E8*100</f>
        <v>0</v>
      </c>
      <c r="G8" s="107"/>
    </row>
    <row r="9" spans="1:7" ht="21" customHeight="1" x14ac:dyDescent="0.25">
      <c r="A9" s="127" t="s">
        <v>37</v>
      </c>
      <c r="B9" s="128"/>
      <c r="C9" s="128"/>
      <c r="D9" s="129"/>
      <c r="E9" s="48">
        <f>COUNTIF(G47:G49,"1")+COUNTIF(G63:G71,"1")</f>
        <v>0</v>
      </c>
      <c r="F9" s="48">
        <f>E9/12*100</f>
        <v>0</v>
      </c>
      <c r="G9" s="107"/>
    </row>
    <row r="10" spans="1:7" ht="15.75" customHeight="1" x14ac:dyDescent="0.25">
      <c r="A10" s="130" t="s">
        <v>36</v>
      </c>
      <c r="B10" s="100" t="s">
        <v>26</v>
      </c>
      <c r="C10" s="100"/>
      <c r="D10" s="100"/>
      <c r="E10" s="101">
        <v>1</v>
      </c>
      <c r="F10" s="28">
        <v>1</v>
      </c>
      <c r="G10" s="32">
        <f>VLOOKUP(A$3,'Résultats Mathématiques'!A:BK,F10+1,0)</f>
        <v>0</v>
      </c>
    </row>
    <row r="11" spans="1:7" ht="15.75" customHeight="1" x14ac:dyDescent="0.25">
      <c r="A11" s="130"/>
      <c r="B11" s="100"/>
      <c r="C11" s="100"/>
      <c r="D11" s="100"/>
      <c r="E11" s="101"/>
      <c r="F11" s="28">
        <v>2</v>
      </c>
      <c r="G11" s="32">
        <f>VLOOKUP(A$3,'Résultats Mathématiques'!A:BK,F11+1,0)</f>
        <v>0</v>
      </c>
    </row>
    <row r="12" spans="1:7" ht="15.75" customHeight="1" x14ac:dyDescent="0.25">
      <c r="A12" s="130"/>
      <c r="B12" s="100"/>
      <c r="C12" s="100"/>
      <c r="D12" s="100"/>
      <c r="E12" s="101"/>
      <c r="F12" s="28">
        <v>3</v>
      </c>
      <c r="G12" s="32">
        <f>VLOOKUP(A$3,'Résultats Mathématiques'!A:BK,F12+1,0)</f>
        <v>0</v>
      </c>
    </row>
    <row r="13" spans="1:7" ht="15.75" customHeight="1" x14ac:dyDescent="0.25">
      <c r="A13" s="130"/>
      <c r="B13" s="100"/>
      <c r="C13" s="100"/>
      <c r="D13" s="100"/>
      <c r="E13" s="101"/>
      <c r="F13" s="28">
        <v>4</v>
      </c>
      <c r="G13" s="32">
        <f>VLOOKUP(A$3,'Résultats Mathématiques'!A:BK,F13+1,0)</f>
        <v>0</v>
      </c>
    </row>
    <row r="14" spans="1:7" ht="15.75" customHeight="1" x14ac:dyDescent="0.25">
      <c r="A14" s="130"/>
      <c r="B14" s="101" t="s">
        <v>24</v>
      </c>
      <c r="C14" s="101"/>
      <c r="D14" s="101"/>
      <c r="E14" s="101">
        <v>2</v>
      </c>
      <c r="F14" s="28">
        <v>5</v>
      </c>
      <c r="G14" s="32">
        <f>VLOOKUP(A$3,'Résultats Mathématiques'!A:BK,F14+1,0)</f>
        <v>0</v>
      </c>
    </row>
    <row r="15" spans="1:7" ht="15.75" customHeight="1" x14ac:dyDescent="0.25">
      <c r="A15" s="130"/>
      <c r="B15" s="101"/>
      <c r="C15" s="101"/>
      <c r="D15" s="101"/>
      <c r="E15" s="101"/>
      <c r="F15" s="28">
        <v>6</v>
      </c>
      <c r="G15" s="32">
        <f>VLOOKUP(A$3,'Résultats Mathématiques'!A:BK,F15+1,0)</f>
        <v>0</v>
      </c>
    </row>
    <row r="16" spans="1:7" ht="15.75" customHeight="1" x14ac:dyDescent="0.25">
      <c r="A16" s="130"/>
      <c r="B16" s="101"/>
      <c r="C16" s="101"/>
      <c r="D16" s="101"/>
      <c r="E16" s="101"/>
      <c r="F16" s="28">
        <v>7</v>
      </c>
      <c r="G16" s="32">
        <f>VLOOKUP(A$3,'Résultats Mathématiques'!A:BK,F16+1,0)</f>
        <v>0</v>
      </c>
    </row>
    <row r="17" spans="1:7" ht="15.75" customHeight="1" x14ac:dyDescent="0.25">
      <c r="A17" s="130"/>
      <c r="B17" s="100" t="s">
        <v>27</v>
      </c>
      <c r="C17" s="100"/>
      <c r="D17" s="100"/>
      <c r="E17" s="101">
        <v>3</v>
      </c>
      <c r="F17" s="28">
        <v>8</v>
      </c>
      <c r="G17" s="32">
        <f>VLOOKUP(A$3,'Résultats Mathématiques'!A:BK,F17+1,0)</f>
        <v>0</v>
      </c>
    </row>
    <row r="18" spans="1:7" ht="15.75" customHeight="1" x14ac:dyDescent="0.25">
      <c r="A18" s="130"/>
      <c r="B18" s="100"/>
      <c r="C18" s="100"/>
      <c r="D18" s="100"/>
      <c r="E18" s="101"/>
      <c r="F18" s="28">
        <v>9</v>
      </c>
      <c r="G18" s="32">
        <f>VLOOKUP(A$3,'Résultats Mathématiques'!A:BK,F18+1,0)</f>
        <v>0</v>
      </c>
    </row>
    <row r="19" spans="1:7" ht="15.75" customHeight="1" x14ac:dyDescent="0.25">
      <c r="A19" s="130"/>
      <c r="B19" s="100"/>
      <c r="C19" s="100"/>
      <c r="D19" s="100"/>
      <c r="E19" s="101"/>
      <c r="F19" s="28">
        <v>10</v>
      </c>
      <c r="G19" s="32">
        <f>VLOOKUP(A$3,'Résultats Mathématiques'!A:BK,F19+1,0)</f>
        <v>0</v>
      </c>
    </row>
    <row r="20" spans="1:7" ht="15.75" customHeight="1" x14ac:dyDescent="0.25">
      <c r="A20" s="130"/>
      <c r="B20" s="100"/>
      <c r="C20" s="100"/>
      <c r="D20" s="100"/>
      <c r="E20" s="101"/>
      <c r="F20" s="28">
        <v>11</v>
      </c>
      <c r="G20" s="32">
        <f>VLOOKUP(A$3,'Résultats Mathématiques'!A:BK,F20+1,0)</f>
        <v>0</v>
      </c>
    </row>
    <row r="21" spans="1:7" ht="15.75" customHeight="1" x14ac:dyDescent="0.25">
      <c r="A21" s="130"/>
      <c r="B21" s="100"/>
      <c r="C21" s="100"/>
      <c r="D21" s="100"/>
      <c r="E21" s="101"/>
      <c r="F21" s="28">
        <v>12</v>
      </c>
      <c r="G21" s="32">
        <f>VLOOKUP(A$3,'Résultats Mathématiques'!A:BK,F21+1,0)</f>
        <v>0</v>
      </c>
    </row>
    <row r="22" spans="1:7" ht="15.75" customHeight="1" x14ac:dyDescent="0.25">
      <c r="A22" s="130"/>
      <c r="B22" s="100"/>
      <c r="C22" s="100"/>
      <c r="D22" s="100"/>
      <c r="E22" s="101"/>
      <c r="F22" s="28">
        <v>13</v>
      </c>
      <c r="G22" s="32">
        <f>VLOOKUP(A$3,'Résultats Mathématiques'!A:BK,F22+1,0)</f>
        <v>0</v>
      </c>
    </row>
    <row r="23" spans="1:7" ht="15.75" customHeight="1" x14ac:dyDescent="0.25">
      <c r="A23" s="130"/>
      <c r="B23" s="100" t="s">
        <v>28</v>
      </c>
      <c r="C23" s="100"/>
      <c r="D23" s="100"/>
      <c r="E23" s="101">
        <v>4</v>
      </c>
      <c r="F23" s="28">
        <v>14</v>
      </c>
      <c r="G23" s="32">
        <f>VLOOKUP(A$3,'Résultats Mathématiques'!A:BK,F23+1,0)</f>
        <v>0</v>
      </c>
    </row>
    <row r="24" spans="1:7" ht="15.75" customHeight="1" x14ac:dyDescent="0.25">
      <c r="A24" s="130"/>
      <c r="B24" s="100"/>
      <c r="C24" s="100"/>
      <c r="D24" s="100"/>
      <c r="E24" s="101"/>
      <c r="F24" s="28">
        <v>15</v>
      </c>
      <c r="G24" s="32">
        <f>VLOOKUP(A$3,'Résultats Mathématiques'!A:BK,F24+1,0)</f>
        <v>0</v>
      </c>
    </row>
    <row r="25" spans="1:7" ht="15.75" customHeight="1" x14ac:dyDescent="0.25">
      <c r="A25" s="130"/>
      <c r="B25" s="101" t="s">
        <v>33</v>
      </c>
      <c r="C25" s="101"/>
      <c r="D25" s="101"/>
      <c r="E25" s="101">
        <v>5</v>
      </c>
      <c r="F25" s="28">
        <v>16</v>
      </c>
      <c r="G25" s="32">
        <f>VLOOKUP(A$3,'Résultats Mathématiques'!A:BK,F25+1,0)</f>
        <v>0</v>
      </c>
    </row>
    <row r="26" spans="1:7" ht="15.75" customHeight="1" x14ac:dyDescent="0.25">
      <c r="A26" s="130"/>
      <c r="B26" s="101"/>
      <c r="C26" s="101"/>
      <c r="D26" s="101"/>
      <c r="E26" s="101"/>
      <c r="F26" s="28">
        <v>17</v>
      </c>
      <c r="G26" s="32">
        <f>VLOOKUP(A$3,'Résultats Mathématiques'!A:BK,F26+1,0)</f>
        <v>0</v>
      </c>
    </row>
    <row r="27" spans="1:7" ht="15.75" customHeight="1" x14ac:dyDescent="0.25">
      <c r="A27" s="130"/>
      <c r="B27" s="100" t="s">
        <v>32</v>
      </c>
      <c r="C27" s="100"/>
      <c r="D27" s="100"/>
      <c r="E27" s="101">
        <v>6</v>
      </c>
      <c r="F27" s="28">
        <v>18</v>
      </c>
      <c r="G27" s="32">
        <f>VLOOKUP(A$3,'Résultats Mathématiques'!A:BK,F27+1,0)</f>
        <v>0</v>
      </c>
    </row>
    <row r="28" spans="1:7" ht="15.75" customHeight="1" x14ac:dyDescent="0.25">
      <c r="A28" s="130"/>
      <c r="B28" s="100"/>
      <c r="C28" s="100"/>
      <c r="D28" s="100"/>
      <c r="E28" s="101"/>
      <c r="F28" s="28">
        <v>19</v>
      </c>
      <c r="G28" s="32">
        <f>VLOOKUP(A$3,'Résultats Mathématiques'!A:BK,F28+1,0)</f>
        <v>0</v>
      </c>
    </row>
    <row r="29" spans="1:7" ht="15.75" customHeight="1" x14ac:dyDescent="0.25">
      <c r="A29" s="130"/>
      <c r="B29" s="100"/>
      <c r="C29" s="100"/>
      <c r="D29" s="100"/>
      <c r="E29" s="101">
        <v>7</v>
      </c>
      <c r="F29" s="28">
        <v>20</v>
      </c>
      <c r="G29" s="32">
        <f>VLOOKUP(A$3,'Résultats Mathématiques'!A:BK,F29+1,0)</f>
        <v>0</v>
      </c>
    </row>
    <row r="30" spans="1:7" ht="15.75" customHeight="1" x14ac:dyDescent="0.25">
      <c r="A30" s="130"/>
      <c r="B30" s="100"/>
      <c r="C30" s="100"/>
      <c r="D30" s="100"/>
      <c r="E30" s="101"/>
      <c r="F30" s="28">
        <v>21</v>
      </c>
      <c r="G30" s="32">
        <f>VLOOKUP(A$3,'Résultats Mathématiques'!A:BK,F30+1,0)</f>
        <v>0</v>
      </c>
    </row>
    <row r="31" spans="1:7" ht="15.75" customHeight="1" x14ac:dyDescent="0.25">
      <c r="A31" s="112" t="s">
        <v>39</v>
      </c>
      <c r="B31" s="100" t="s">
        <v>38</v>
      </c>
      <c r="C31" s="100"/>
      <c r="D31" s="100"/>
      <c r="E31" s="101">
        <v>8</v>
      </c>
      <c r="F31" s="28">
        <v>22</v>
      </c>
      <c r="G31" s="32">
        <f>VLOOKUP(A$3,'Résultats Mathématiques'!A:BK,F31+1,0)</f>
        <v>0</v>
      </c>
    </row>
    <row r="32" spans="1:7" ht="15.75" customHeight="1" x14ac:dyDescent="0.25">
      <c r="A32" s="112"/>
      <c r="B32" s="100"/>
      <c r="C32" s="100"/>
      <c r="D32" s="100"/>
      <c r="E32" s="101"/>
      <c r="F32" s="28">
        <v>23</v>
      </c>
      <c r="G32" s="32">
        <f>VLOOKUP(A$3,'Résultats Mathématiques'!A:BK,F32+1,0)</f>
        <v>0</v>
      </c>
    </row>
    <row r="33" spans="1:7" ht="15.75" customHeight="1" x14ac:dyDescent="0.25">
      <c r="A33" s="112"/>
      <c r="B33" s="100"/>
      <c r="C33" s="100"/>
      <c r="D33" s="100"/>
      <c r="E33" s="101"/>
      <c r="F33" s="28">
        <v>24</v>
      </c>
      <c r="G33" s="32">
        <f>VLOOKUP(A$3,'Résultats Mathématiques'!A:BK,F33+1,0)</f>
        <v>0</v>
      </c>
    </row>
    <row r="34" spans="1:7" ht="15.75" customHeight="1" x14ac:dyDescent="0.25">
      <c r="A34" s="112"/>
      <c r="B34" s="100"/>
      <c r="C34" s="100"/>
      <c r="D34" s="100"/>
      <c r="E34" s="101"/>
      <c r="F34" s="28">
        <v>25</v>
      </c>
      <c r="G34" s="32">
        <f>VLOOKUP(A$3,'Résultats Mathématiques'!A:BK,F34+1,0)</f>
        <v>0</v>
      </c>
    </row>
    <row r="35" spans="1:7" ht="15.75" customHeight="1" x14ac:dyDescent="0.25">
      <c r="A35" s="30" t="s">
        <v>76</v>
      </c>
      <c r="B35" s="100" t="s">
        <v>77</v>
      </c>
      <c r="C35" s="100"/>
      <c r="D35" s="100"/>
      <c r="E35" s="29">
        <v>9</v>
      </c>
      <c r="F35" s="28">
        <v>26</v>
      </c>
      <c r="G35" s="32">
        <f>VLOOKUP(A$3,'Résultats Mathématiques'!A:BK,F35+1,0)</f>
        <v>0</v>
      </c>
    </row>
    <row r="36" spans="1:7" ht="15.75" customHeight="1" x14ac:dyDescent="0.25">
      <c r="A36" s="131" t="s">
        <v>36</v>
      </c>
      <c r="B36" s="100" t="s">
        <v>25</v>
      </c>
      <c r="C36" s="100"/>
      <c r="D36" s="100"/>
      <c r="E36" s="29">
        <v>10</v>
      </c>
      <c r="F36" s="28">
        <v>27</v>
      </c>
      <c r="G36" s="32">
        <f>VLOOKUP(A$3,'Résultats Mathématiques'!A:BK,F36+1,0)</f>
        <v>0</v>
      </c>
    </row>
    <row r="37" spans="1:7" ht="15.75" customHeight="1" x14ac:dyDescent="0.25">
      <c r="A37" s="131"/>
      <c r="B37" s="101" t="s">
        <v>23</v>
      </c>
      <c r="C37" s="101"/>
      <c r="D37" s="101"/>
      <c r="E37" s="101">
        <v>11</v>
      </c>
      <c r="F37" s="28">
        <v>28</v>
      </c>
      <c r="G37" s="32">
        <f>VLOOKUP(A$3,'Résultats Mathématiques'!A:BK,F37+1,0)</f>
        <v>0</v>
      </c>
    </row>
    <row r="38" spans="1:7" ht="15.75" customHeight="1" x14ac:dyDescent="0.25">
      <c r="A38" s="131"/>
      <c r="B38" s="101"/>
      <c r="C38" s="101"/>
      <c r="D38" s="101"/>
      <c r="E38" s="101"/>
      <c r="F38" s="28">
        <v>29</v>
      </c>
      <c r="G38" s="32">
        <f>VLOOKUP(A$3,'Résultats Mathématiques'!A:BK,F38+1,0)</f>
        <v>0</v>
      </c>
    </row>
    <row r="39" spans="1:7" ht="15.75" customHeight="1" x14ac:dyDescent="0.25">
      <c r="A39" s="131"/>
      <c r="B39" s="101"/>
      <c r="C39" s="101"/>
      <c r="D39" s="101"/>
      <c r="E39" s="101"/>
      <c r="F39" s="28">
        <v>30</v>
      </c>
      <c r="G39" s="32">
        <f>VLOOKUP(A$3,'Résultats Mathématiques'!A:BK,F39+1,0)</f>
        <v>0</v>
      </c>
    </row>
    <row r="40" spans="1:7" ht="15.75" customHeight="1" x14ac:dyDescent="0.25">
      <c r="A40" s="131"/>
      <c r="B40" s="101"/>
      <c r="C40" s="101"/>
      <c r="D40" s="101"/>
      <c r="E40" s="101"/>
      <c r="F40" s="28">
        <v>31</v>
      </c>
      <c r="G40" s="32">
        <f>VLOOKUP(A$3,'Résultats Mathématiques'!A:BK,F40+1,0)</f>
        <v>0</v>
      </c>
    </row>
    <row r="41" spans="1:7" ht="15.75" customHeight="1" x14ac:dyDescent="0.25">
      <c r="A41" s="131"/>
      <c r="B41" s="100" t="s">
        <v>78</v>
      </c>
      <c r="C41" s="100"/>
      <c r="D41" s="100"/>
      <c r="E41" s="101">
        <v>12</v>
      </c>
      <c r="F41" s="28">
        <v>32</v>
      </c>
      <c r="G41" s="32">
        <f>VLOOKUP(A$3,'Résultats Mathématiques'!A:BK,F41+1,0)</f>
        <v>0</v>
      </c>
    </row>
    <row r="42" spans="1:7" ht="15.75" customHeight="1" x14ac:dyDescent="0.25">
      <c r="A42" s="131"/>
      <c r="B42" s="100"/>
      <c r="C42" s="100"/>
      <c r="D42" s="100"/>
      <c r="E42" s="101"/>
      <c r="F42" s="28">
        <v>33</v>
      </c>
      <c r="G42" s="32">
        <f>VLOOKUP(A$3,'Résultats Mathématiques'!A:BK,F42+1,0)</f>
        <v>0</v>
      </c>
    </row>
    <row r="43" spans="1:7" ht="15.75" customHeight="1" x14ac:dyDescent="0.25">
      <c r="A43" s="131"/>
      <c r="B43" s="100"/>
      <c r="C43" s="100"/>
      <c r="D43" s="100"/>
      <c r="E43" s="101"/>
      <c r="F43" s="28">
        <v>34</v>
      </c>
      <c r="G43" s="32">
        <f>VLOOKUP(A$3,'Résultats Mathématiques'!A:BK,F43+1,0)</f>
        <v>0</v>
      </c>
    </row>
    <row r="44" spans="1:7" ht="15.75" customHeight="1" x14ac:dyDescent="0.25">
      <c r="A44" s="131"/>
      <c r="B44" s="100"/>
      <c r="C44" s="100"/>
      <c r="D44" s="100"/>
      <c r="E44" s="101"/>
      <c r="F44" s="28">
        <v>35</v>
      </c>
      <c r="G44" s="32">
        <f>VLOOKUP(A$3,'Résultats Mathématiques'!A:BK,F44+1,0)</f>
        <v>0</v>
      </c>
    </row>
    <row r="45" spans="1:7" ht="15.75" customHeight="1" x14ac:dyDescent="0.25">
      <c r="A45" s="131"/>
      <c r="B45" s="100" t="s">
        <v>34</v>
      </c>
      <c r="C45" s="100"/>
      <c r="D45" s="100"/>
      <c r="E45" s="101">
        <v>13</v>
      </c>
      <c r="F45" s="28">
        <v>36</v>
      </c>
      <c r="G45" s="32">
        <f>VLOOKUP(A$3,'Résultats Mathématiques'!A:BK,F45+1,0)</f>
        <v>0</v>
      </c>
    </row>
    <row r="46" spans="1:7" ht="15.75" customHeight="1" x14ac:dyDescent="0.25">
      <c r="A46" s="131"/>
      <c r="B46" s="100"/>
      <c r="C46" s="100"/>
      <c r="D46" s="100"/>
      <c r="E46" s="101"/>
      <c r="F46" s="28">
        <v>37</v>
      </c>
      <c r="G46" s="32">
        <f>VLOOKUP(A$3,'Résultats Mathématiques'!A:BK,F46+1,0)</f>
        <v>0</v>
      </c>
    </row>
    <row r="47" spans="1:7" ht="15.75" customHeight="1" x14ac:dyDescent="0.25">
      <c r="A47" s="111" t="s">
        <v>37</v>
      </c>
      <c r="B47" s="101" t="s">
        <v>79</v>
      </c>
      <c r="C47" s="101"/>
      <c r="D47" s="101"/>
      <c r="E47" s="29">
        <v>14</v>
      </c>
      <c r="F47" s="28">
        <v>38</v>
      </c>
      <c r="G47" s="32">
        <f>VLOOKUP(A$3,'Résultats Mathématiques'!A:BK,F47+1,0)</f>
        <v>0</v>
      </c>
    </row>
    <row r="48" spans="1:7" ht="15.75" customHeight="1" x14ac:dyDescent="0.25">
      <c r="A48" s="111"/>
      <c r="B48" s="101" t="s">
        <v>80</v>
      </c>
      <c r="C48" s="101"/>
      <c r="D48" s="101"/>
      <c r="E48" s="29">
        <v>15</v>
      </c>
      <c r="F48" s="28">
        <v>39</v>
      </c>
      <c r="G48" s="32">
        <f>VLOOKUP(A$3,'Résultats Mathématiques'!A:BK,F48+1,0)</f>
        <v>0</v>
      </c>
    </row>
    <row r="49" spans="1:7" ht="15.75" customHeight="1" x14ac:dyDescent="0.25">
      <c r="A49" s="111"/>
      <c r="B49" s="101" t="s">
        <v>81</v>
      </c>
      <c r="C49" s="101"/>
      <c r="D49" s="101"/>
      <c r="E49" s="29">
        <v>16</v>
      </c>
      <c r="F49" s="28">
        <v>40</v>
      </c>
      <c r="G49" s="32">
        <f>VLOOKUP(A$3,'Résultats Mathématiques'!A:BK,F49+1,0)</f>
        <v>0</v>
      </c>
    </row>
    <row r="50" spans="1:7" ht="15.75" customHeight="1" x14ac:dyDescent="0.25">
      <c r="A50" s="112" t="s">
        <v>39</v>
      </c>
      <c r="B50" s="101" t="s">
        <v>82</v>
      </c>
      <c r="C50" s="101"/>
      <c r="D50" s="101"/>
      <c r="E50" s="101">
        <v>17</v>
      </c>
      <c r="F50" s="28">
        <v>41</v>
      </c>
      <c r="G50" s="32">
        <f>VLOOKUP(A$3,'Résultats Mathématiques'!A:BK,F50+1,0)</f>
        <v>0</v>
      </c>
    </row>
    <row r="51" spans="1:7" ht="15.75" customHeight="1" x14ac:dyDescent="0.25">
      <c r="A51" s="112"/>
      <c r="B51" s="101"/>
      <c r="C51" s="101"/>
      <c r="D51" s="101"/>
      <c r="E51" s="101"/>
      <c r="F51" s="28">
        <v>42</v>
      </c>
      <c r="G51" s="32">
        <f>VLOOKUP(A$3,'Résultats Mathématiques'!A:BK,F51+1,0)</f>
        <v>0</v>
      </c>
    </row>
    <row r="52" spans="1:7" ht="15.75" customHeight="1" x14ac:dyDescent="0.25">
      <c r="A52" s="112"/>
      <c r="B52" s="101" t="s">
        <v>83</v>
      </c>
      <c r="C52" s="101"/>
      <c r="D52" s="101"/>
      <c r="E52" s="101">
        <v>18</v>
      </c>
      <c r="F52" s="28">
        <v>43</v>
      </c>
      <c r="G52" s="32">
        <f>VLOOKUP(A$3,'Résultats Mathématiques'!A:BK,F52+1,0)</f>
        <v>0</v>
      </c>
    </row>
    <row r="53" spans="1:7" ht="15.75" customHeight="1" x14ac:dyDescent="0.25">
      <c r="A53" s="112"/>
      <c r="B53" s="101"/>
      <c r="C53" s="101"/>
      <c r="D53" s="101"/>
      <c r="E53" s="101"/>
      <c r="F53" s="28">
        <v>44</v>
      </c>
      <c r="G53" s="32">
        <f>VLOOKUP(A$3,'Résultats Mathématiques'!A:BK,F53+1,0)</f>
        <v>0</v>
      </c>
    </row>
    <row r="54" spans="1:7" ht="15.75" customHeight="1" x14ac:dyDescent="0.25">
      <c r="A54" s="131" t="s">
        <v>36</v>
      </c>
      <c r="B54" s="100" t="s">
        <v>29</v>
      </c>
      <c r="C54" s="100"/>
      <c r="D54" s="100"/>
      <c r="E54" s="101">
        <v>19</v>
      </c>
      <c r="F54" s="28">
        <v>45</v>
      </c>
      <c r="G54" s="32">
        <f>VLOOKUP(A$3,'Résultats Mathématiques'!A:BK,F54+1,0)</f>
        <v>0</v>
      </c>
    </row>
    <row r="55" spans="1:7" ht="15.75" customHeight="1" x14ac:dyDescent="0.25">
      <c r="A55" s="131"/>
      <c r="B55" s="100"/>
      <c r="C55" s="100"/>
      <c r="D55" s="100"/>
      <c r="E55" s="101"/>
      <c r="F55" s="28">
        <v>46</v>
      </c>
      <c r="G55" s="32">
        <f>VLOOKUP(A$3,'Résultats Mathématiques'!A:BK,F55+1,0)</f>
        <v>0</v>
      </c>
    </row>
    <row r="56" spans="1:7" ht="15.75" customHeight="1" x14ac:dyDescent="0.25">
      <c r="A56" s="131"/>
      <c r="B56" s="110" t="s">
        <v>31</v>
      </c>
      <c r="C56" s="110"/>
      <c r="D56" s="110"/>
      <c r="E56" s="101">
        <v>20</v>
      </c>
      <c r="F56" s="28">
        <v>47</v>
      </c>
      <c r="G56" s="32">
        <f>VLOOKUP(A$3,'Résultats Mathématiques'!A:BK,F56+1,0)</f>
        <v>0</v>
      </c>
    </row>
    <row r="57" spans="1:7" ht="15.75" customHeight="1" x14ac:dyDescent="0.25">
      <c r="A57" s="131"/>
      <c r="B57" s="110"/>
      <c r="C57" s="110"/>
      <c r="D57" s="110"/>
      <c r="E57" s="101"/>
      <c r="F57" s="28">
        <v>48</v>
      </c>
      <c r="G57" s="32">
        <f>VLOOKUP(A$3,'Résultats Mathématiques'!A:BK,F57+1,0)</f>
        <v>0</v>
      </c>
    </row>
    <row r="58" spans="1:7" ht="15.75" customHeight="1" x14ac:dyDescent="0.25">
      <c r="A58" s="131"/>
      <c r="B58" s="110" t="s">
        <v>30</v>
      </c>
      <c r="C58" s="110"/>
      <c r="D58" s="110"/>
      <c r="E58" s="101">
        <v>21</v>
      </c>
      <c r="F58" s="28">
        <v>49</v>
      </c>
      <c r="G58" s="32">
        <f>VLOOKUP(A$3,'Résultats Mathématiques'!A:BK,F58+1,0)</f>
        <v>0</v>
      </c>
    </row>
    <row r="59" spans="1:7" ht="15.75" customHeight="1" x14ac:dyDescent="0.25">
      <c r="A59" s="131"/>
      <c r="B59" s="110"/>
      <c r="C59" s="110"/>
      <c r="D59" s="110"/>
      <c r="E59" s="101"/>
      <c r="F59" s="28">
        <v>50</v>
      </c>
      <c r="G59" s="32">
        <f>VLOOKUP(A$3,'Résultats Mathématiques'!A:BK,F59+1,0)</f>
        <v>0</v>
      </c>
    </row>
    <row r="60" spans="1:7" ht="15.75" customHeight="1" x14ac:dyDescent="0.25">
      <c r="A60" s="131"/>
      <c r="B60" s="110" t="s">
        <v>35</v>
      </c>
      <c r="C60" s="110"/>
      <c r="D60" s="110"/>
      <c r="E60" s="101">
        <v>22</v>
      </c>
      <c r="F60" s="28">
        <v>51</v>
      </c>
      <c r="G60" s="32">
        <f>VLOOKUP(A$3,'Résultats Mathématiques'!A:BK,F60+1,0)</f>
        <v>0</v>
      </c>
    </row>
    <row r="61" spans="1:7" ht="15.75" customHeight="1" x14ac:dyDescent="0.25">
      <c r="A61" s="131"/>
      <c r="B61" s="110"/>
      <c r="C61" s="110"/>
      <c r="D61" s="110"/>
      <c r="E61" s="101"/>
      <c r="F61" s="28">
        <v>52</v>
      </c>
      <c r="G61" s="32">
        <f>VLOOKUP(A$3,'Résultats Mathématiques'!A:BK,F61+1,0)</f>
        <v>0</v>
      </c>
    </row>
    <row r="62" spans="1:7" ht="15.75" customHeight="1" x14ac:dyDescent="0.25">
      <c r="A62" s="131"/>
      <c r="B62" s="132" t="s">
        <v>84</v>
      </c>
      <c r="C62" s="132"/>
      <c r="D62" s="132"/>
      <c r="E62" s="29">
        <v>23</v>
      </c>
      <c r="F62" s="28">
        <v>53</v>
      </c>
      <c r="G62" s="32">
        <f>VLOOKUP(A$3,'Résultats Mathématiques'!A:BK,F62+1,0)</f>
        <v>0</v>
      </c>
    </row>
    <row r="63" spans="1:7" ht="15.75" customHeight="1" x14ac:dyDescent="0.25">
      <c r="A63" s="109" t="s">
        <v>37</v>
      </c>
      <c r="B63" s="110" t="s">
        <v>85</v>
      </c>
      <c r="C63" s="110"/>
      <c r="D63" s="110"/>
      <c r="E63" s="101">
        <v>24</v>
      </c>
      <c r="F63" s="28">
        <v>54</v>
      </c>
      <c r="G63" s="32">
        <f>VLOOKUP(A$3,'Résultats Mathématiques'!A:BK,F63+1,0)</f>
        <v>0</v>
      </c>
    </row>
    <row r="64" spans="1:7" ht="15.75" customHeight="1" x14ac:dyDescent="0.25">
      <c r="A64" s="109"/>
      <c r="B64" s="110"/>
      <c r="C64" s="110"/>
      <c r="D64" s="110"/>
      <c r="E64" s="101"/>
      <c r="F64" s="28">
        <v>55</v>
      </c>
      <c r="G64" s="32">
        <f>VLOOKUP(A$3,'Résultats Mathématiques'!A:BK,F64+1,0)</f>
        <v>0</v>
      </c>
    </row>
    <row r="65" spans="1:7" ht="15.75" customHeight="1" x14ac:dyDescent="0.25">
      <c r="A65" s="109"/>
      <c r="B65" s="110"/>
      <c r="C65" s="110"/>
      <c r="D65" s="110"/>
      <c r="E65" s="101"/>
      <c r="F65" s="28">
        <v>56</v>
      </c>
      <c r="G65" s="32">
        <f>VLOOKUP(A$3,'Résultats Mathématiques'!A:BK,F65+1,0)</f>
        <v>0</v>
      </c>
    </row>
    <row r="66" spans="1:7" ht="15.75" customHeight="1" x14ac:dyDescent="0.25">
      <c r="A66" s="109"/>
      <c r="B66" s="108" t="s">
        <v>86</v>
      </c>
      <c r="C66" s="108"/>
      <c r="D66" s="108"/>
      <c r="E66" s="101">
        <v>25</v>
      </c>
      <c r="F66" s="28">
        <v>57</v>
      </c>
      <c r="G66" s="32">
        <f>VLOOKUP(A$3,'Résultats Mathématiques'!A:BK,F66+1,0)</f>
        <v>0</v>
      </c>
    </row>
    <row r="67" spans="1:7" ht="15.75" customHeight="1" x14ac:dyDescent="0.25">
      <c r="A67" s="109"/>
      <c r="B67" s="108"/>
      <c r="C67" s="108"/>
      <c r="D67" s="108"/>
      <c r="E67" s="101"/>
      <c r="F67" s="28">
        <v>58</v>
      </c>
      <c r="G67" s="32">
        <f>VLOOKUP(A$3,'Résultats Mathématiques'!A:BK,F67+1,0)</f>
        <v>0</v>
      </c>
    </row>
    <row r="68" spans="1:7" ht="15.75" customHeight="1" x14ac:dyDescent="0.25">
      <c r="A68" s="109"/>
      <c r="B68" s="108" t="s">
        <v>87</v>
      </c>
      <c r="C68" s="108"/>
      <c r="D68" s="108"/>
      <c r="E68" s="29">
        <v>26</v>
      </c>
      <c r="F68" s="28">
        <v>59</v>
      </c>
      <c r="G68" s="32">
        <f>VLOOKUP(A$3,'Résultats Mathématiques'!A:BK,F68+1,0)</f>
        <v>0</v>
      </c>
    </row>
    <row r="69" spans="1:7" ht="15.75" customHeight="1" x14ac:dyDescent="0.25">
      <c r="A69" s="109"/>
      <c r="B69" s="100" t="s">
        <v>88</v>
      </c>
      <c r="C69" s="100"/>
      <c r="D69" s="100"/>
      <c r="E69" s="101">
        <v>27</v>
      </c>
      <c r="F69" s="28">
        <v>60</v>
      </c>
      <c r="G69" s="32">
        <f>VLOOKUP(A$3,'Résultats Mathématiques'!A:BK,F69+1,0)</f>
        <v>0</v>
      </c>
    </row>
    <row r="70" spans="1:7" ht="15.75" customHeight="1" x14ac:dyDescent="0.25">
      <c r="A70" s="109"/>
      <c r="B70" s="100"/>
      <c r="C70" s="100"/>
      <c r="D70" s="100"/>
      <c r="E70" s="101"/>
      <c r="F70" s="28">
        <v>61</v>
      </c>
      <c r="G70" s="32">
        <f>VLOOKUP(A$3,'Résultats Mathématiques'!A:BK,F70+1,0)</f>
        <v>0</v>
      </c>
    </row>
    <row r="71" spans="1:7" ht="15.75" customHeight="1" x14ac:dyDescent="0.25">
      <c r="A71" s="109"/>
      <c r="B71" s="100"/>
      <c r="C71" s="100"/>
      <c r="D71" s="100"/>
      <c r="E71" s="101"/>
      <c r="F71" s="28">
        <v>62</v>
      </c>
      <c r="G71" s="32">
        <f>VLOOKUP(A$3,'Résultats Mathématiques'!A:BK,F71+1,0)</f>
        <v>0</v>
      </c>
    </row>
    <row r="72" spans="1:7" ht="21" customHeight="1" x14ac:dyDescent="0.25">
      <c r="A72" s="31"/>
      <c r="B72" s="31"/>
      <c r="C72" s="31"/>
      <c r="D72" s="31"/>
      <c r="E72" s="31"/>
      <c r="F72" s="31"/>
    </row>
    <row r="73" spans="1:7" ht="21" customHeight="1" x14ac:dyDescent="0.25">
      <c r="A73" s="31"/>
      <c r="B73" s="31"/>
      <c r="C73" s="31"/>
      <c r="D73" s="31"/>
      <c r="E73" s="31"/>
      <c r="F73" s="31"/>
    </row>
    <row r="74" spans="1:7" ht="21" customHeight="1" x14ac:dyDescent="0.25">
      <c r="A74" s="31"/>
      <c r="B74" s="31"/>
      <c r="C74" s="31"/>
      <c r="D74" s="31"/>
      <c r="E74" s="31"/>
      <c r="F74" s="31"/>
    </row>
    <row r="75" spans="1:7" ht="21" customHeight="1" x14ac:dyDescent="0.25">
      <c r="A75" s="31"/>
      <c r="B75" s="31"/>
      <c r="C75" s="31"/>
      <c r="D75" s="31"/>
      <c r="E75" s="31"/>
      <c r="F75" s="31"/>
    </row>
    <row r="76" spans="1:7" ht="21" customHeight="1" x14ac:dyDescent="0.25">
      <c r="A76" s="31"/>
      <c r="B76" s="31"/>
      <c r="C76" s="31"/>
      <c r="D76" s="31"/>
      <c r="E76" s="31"/>
      <c r="F76" s="31"/>
    </row>
    <row r="77" spans="1:7" ht="21" customHeight="1" x14ac:dyDescent="0.25">
      <c r="A77" s="31"/>
      <c r="B77" s="31"/>
      <c r="C77" s="31"/>
      <c r="D77" s="31"/>
      <c r="E77" s="31"/>
      <c r="F77" s="31"/>
    </row>
    <row r="78" spans="1:7" ht="21" customHeight="1" x14ac:dyDescent="0.25">
      <c r="A78" s="31"/>
      <c r="B78" s="31"/>
      <c r="C78" s="31"/>
      <c r="D78" s="31"/>
      <c r="E78" s="31"/>
      <c r="F78" s="31"/>
    </row>
    <row r="79" spans="1:7" ht="21" customHeight="1" x14ac:dyDescent="0.25">
      <c r="A79" s="31"/>
      <c r="B79" s="31"/>
      <c r="C79" s="31"/>
      <c r="D79" s="31"/>
      <c r="E79" s="31"/>
      <c r="F79" s="31"/>
    </row>
    <row r="80" spans="1:7" ht="21" customHeight="1" x14ac:dyDescent="0.25">
      <c r="A80" s="31"/>
      <c r="B80" s="31"/>
      <c r="C80" s="31"/>
      <c r="D80" s="31"/>
      <c r="E80" s="31"/>
      <c r="F80" s="31"/>
    </row>
    <row r="81" spans="1:6" ht="21" customHeight="1" x14ac:dyDescent="0.25">
      <c r="A81" s="31"/>
      <c r="B81" s="31"/>
      <c r="C81" s="31"/>
      <c r="D81" s="31"/>
      <c r="E81" s="31"/>
      <c r="F81" s="31"/>
    </row>
  </sheetData>
  <sheetProtection sheet="1" objects="1" scenarios="1"/>
  <mergeCells count="68">
    <mergeCell ref="A31:A34"/>
    <mergeCell ref="A54:A62"/>
    <mergeCell ref="B54:D55"/>
    <mergeCell ref="E54:E55"/>
    <mergeCell ref="B56:D57"/>
    <mergeCell ref="E56:E57"/>
    <mergeCell ref="B58:D59"/>
    <mergeCell ref="E58:E59"/>
    <mergeCell ref="B60:D61"/>
    <mergeCell ref="E60:E61"/>
    <mergeCell ref="B62:D62"/>
    <mergeCell ref="A36:A46"/>
    <mergeCell ref="B36:D36"/>
    <mergeCell ref="B37:D40"/>
    <mergeCell ref="E37:E40"/>
    <mergeCell ref="B41:D44"/>
    <mergeCell ref="B10:D13"/>
    <mergeCell ref="E10:E13"/>
    <mergeCell ref="E2:E3"/>
    <mergeCell ref="F2:F3"/>
    <mergeCell ref="G2:G3"/>
    <mergeCell ref="A2:D2"/>
    <mergeCell ref="A4:D5"/>
    <mergeCell ref="A6:D6"/>
    <mergeCell ref="A7:D7"/>
    <mergeCell ref="A8:D8"/>
    <mergeCell ref="A9:D9"/>
    <mergeCell ref="A10:A30"/>
    <mergeCell ref="B14:D16"/>
    <mergeCell ref="E14:E16"/>
    <mergeCell ref="A47:A49"/>
    <mergeCell ref="A50:A53"/>
    <mergeCell ref="B50:D51"/>
    <mergeCell ref="E50:E51"/>
    <mergeCell ref="B52:D53"/>
    <mergeCell ref="E52:E53"/>
    <mergeCell ref="B47:D47"/>
    <mergeCell ref="B48:D48"/>
    <mergeCell ref="A63:A71"/>
    <mergeCell ref="B63:D65"/>
    <mergeCell ref="E63:E65"/>
    <mergeCell ref="B66:D67"/>
    <mergeCell ref="E66:E67"/>
    <mergeCell ref="B49:D49"/>
    <mergeCell ref="E17:E22"/>
    <mergeCell ref="B23:D24"/>
    <mergeCell ref="E23:E24"/>
    <mergeCell ref="B68:D68"/>
    <mergeCell ref="B17:D22"/>
    <mergeCell ref="E41:E44"/>
    <mergeCell ref="B45:D46"/>
    <mergeCell ref="E45:E46"/>
    <mergeCell ref="B69:D71"/>
    <mergeCell ref="E69:E71"/>
    <mergeCell ref="E29:E30"/>
    <mergeCell ref="B35:D35"/>
    <mergeCell ref="A1:G1"/>
    <mergeCell ref="A3:D3"/>
    <mergeCell ref="F4:F5"/>
    <mergeCell ref="G4:G5"/>
    <mergeCell ref="G6:G9"/>
    <mergeCell ref="E4:E5"/>
    <mergeCell ref="B25:D26"/>
    <mergeCell ref="E25:E26"/>
    <mergeCell ref="B27:D30"/>
    <mergeCell ref="E27:E28"/>
    <mergeCell ref="B31:D34"/>
    <mergeCell ref="E31:E34"/>
  </mergeCells>
  <conditionalFormatting sqref="G10:G71">
    <cfRule type="cellIs" dxfId="2" priority="1" operator="equal">
      <formula>0</formula>
    </cfRule>
    <cfRule type="cellIs" dxfId="1" priority="2" operator="equal">
      <formula>9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'Résultats Mathématiques'!$A$3:$A$27</xm:f>
          </x14:formula1>
          <xm:sqref>A3:A4 A6:A9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:V5"/>
    </sheetView>
  </sheetViews>
  <sheetFormatPr baseColWidth="10" defaultColWidth="19" defaultRowHeight="15" x14ac:dyDescent="0.25"/>
  <cols>
    <col min="1" max="1" width="11.85546875" style="6" bestFit="1" customWidth="1"/>
    <col min="2" max="55" width="7" style="7" bestFit="1" customWidth="1"/>
    <col min="56" max="63" width="4.140625" style="7" bestFit="1" customWidth="1"/>
    <col min="64" max="16384" width="19" style="7"/>
  </cols>
  <sheetData>
    <row r="1" spans="1:63" s="6" customFormat="1" ht="14.25" x14ac:dyDescent="0.2">
      <c r="A1" s="16" t="s">
        <v>93</v>
      </c>
      <c r="B1" s="143">
        <v>1</v>
      </c>
      <c r="C1" s="144"/>
      <c r="D1" s="144"/>
      <c r="E1" s="145"/>
      <c r="F1" s="143">
        <v>2</v>
      </c>
      <c r="G1" s="144"/>
      <c r="H1" s="145"/>
      <c r="I1" s="146">
        <v>3</v>
      </c>
      <c r="J1" s="147"/>
      <c r="K1" s="147"/>
      <c r="L1" s="147"/>
      <c r="M1" s="147"/>
      <c r="N1" s="148"/>
      <c r="O1" s="138">
        <v>4</v>
      </c>
      <c r="P1" s="139"/>
      <c r="Q1" s="138">
        <v>5</v>
      </c>
      <c r="R1" s="139"/>
      <c r="S1" s="138">
        <v>6</v>
      </c>
      <c r="T1" s="139"/>
      <c r="U1" s="138">
        <v>7</v>
      </c>
      <c r="V1" s="139"/>
      <c r="W1" s="149">
        <v>8</v>
      </c>
      <c r="X1" s="150"/>
      <c r="Y1" s="150"/>
      <c r="Z1" s="151"/>
      <c r="AA1" s="22">
        <v>9</v>
      </c>
      <c r="AB1" s="19">
        <v>10</v>
      </c>
      <c r="AC1" s="138">
        <v>11</v>
      </c>
      <c r="AD1" s="152"/>
      <c r="AE1" s="152"/>
      <c r="AF1" s="139"/>
      <c r="AG1" s="138">
        <v>12</v>
      </c>
      <c r="AH1" s="152"/>
      <c r="AI1" s="152"/>
      <c r="AJ1" s="139"/>
      <c r="AK1" s="138">
        <v>13</v>
      </c>
      <c r="AL1" s="139"/>
      <c r="AM1" s="23">
        <v>14</v>
      </c>
      <c r="AN1" s="23">
        <v>15</v>
      </c>
      <c r="AO1" s="23">
        <v>16</v>
      </c>
      <c r="AP1" s="136">
        <v>17</v>
      </c>
      <c r="AQ1" s="137"/>
      <c r="AR1" s="136">
        <v>18</v>
      </c>
      <c r="AS1" s="137"/>
      <c r="AT1" s="138">
        <v>19</v>
      </c>
      <c r="AU1" s="139"/>
      <c r="AV1" s="138">
        <v>20</v>
      </c>
      <c r="AW1" s="139"/>
      <c r="AX1" s="138">
        <v>21</v>
      </c>
      <c r="AY1" s="139"/>
      <c r="AZ1" s="138">
        <v>22</v>
      </c>
      <c r="BA1" s="139"/>
      <c r="BB1" s="19">
        <v>23</v>
      </c>
      <c r="BC1" s="140">
        <v>24</v>
      </c>
      <c r="BD1" s="141"/>
      <c r="BE1" s="142"/>
      <c r="BF1" s="133">
        <v>25</v>
      </c>
      <c r="BG1" s="134"/>
      <c r="BH1" s="25">
        <v>26</v>
      </c>
      <c r="BI1" s="133">
        <v>27</v>
      </c>
      <c r="BJ1" s="135"/>
      <c r="BK1" s="134"/>
    </row>
    <row r="2" spans="1:63" s="6" customFormat="1" ht="14.25" x14ac:dyDescent="0.2">
      <c r="A2" s="16" t="s">
        <v>2</v>
      </c>
      <c r="B2" s="18">
        <v>1</v>
      </c>
      <c r="C2" s="18">
        <v>2</v>
      </c>
      <c r="D2" s="18">
        <v>3</v>
      </c>
      <c r="E2" s="18">
        <v>4</v>
      </c>
      <c r="F2" s="18">
        <v>5</v>
      </c>
      <c r="G2" s="18">
        <v>6</v>
      </c>
      <c r="H2" s="18">
        <v>7</v>
      </c>
      <c r="I2" s="18">
        <v>8</v>
      </c>
      <c r="J2" s="18">
        <v>9</v>
      </c>
      <c r="K2" s="18">
        <v>10</v>
      </c>
      <c r="L2" s="19">
        <v>11</v>
      </c>
      <c r="M2" s="19">
        <v>12</v>
      </c>
      <c r="N2" s="19">
        <v>13</v>
      </c>
      <c r="O2" s="19">
        <v>14</v>
      </c>
      <c r="P2" s="19">
        <v>15</v>
      </c>
      <c r="Q2" s="19">
        <v>16</v>
      </c>
      <c r="R2" s="20">
        <v>17</v>
      </c>
      <c r="S2" s="20">
        <v>18</v>
      </c>
      <c r="T2" s="20">
        <v>19</v>
      </c>
      <c r="U2" s="20">
        <v>20</v>
      </c>
      <c r="V2" s="19">
        <v>21</v>
      </c>
      <c r="W2" s="21">
        <v>22</v>
      </c>
      <c r="X2" s="21">
        <v>23</v>
      </c>
      <c r="Y2" s="21">
        <v>24</v>
      </c>
      <c r="Z2" s="21">
        <v>25</v>
      </c>
      <c r="AA2" s="22">
        <v>26</v>
      </c>
      <c r="AB2" s="19">
        <v>27</v>
      </c>
      <c r="AC2" s="19">
        <v>28</v>
      </c>
      <c r="AD2" s="19">
        <v>29</v>
      </c>
      <c r="AE2" s="19">
        <v>30</v>
      </c>
      <c r="AF2" s="19">
        <v>31</v>
      </c>
      <c r="AG2" s="19">
        <v>32</v>
      </c>
      <c r="AH2" s="19">
        <v>33</v>
      </c>
      <c r="AI2" s="19">
        <v>34</v>
      </c>
      <c r="AJ2" s="19">
        <v>35</v>
      </c>
      <c r="AK2" s="19">
        <v>36</v>
      </c>
      <c r="AL2" s="19">
        <v>37</v>
      </c>
      <c r="AM2" s="23">
        <v>38</v>
      </c>
      <c r="AN2" s="23">
        <v>39</v>
      </c>
      <c r="AO2" s="23">
        <v>40</v>
      </c>
      <c r="AP2" s="24">
        <v>41</v>
      </c>
      <c r="AQ2" s="24">
        <v>42</v>
      </c>
      <c r="AR2" s="24">
        <v>43</v>
      </c>
      <c r="AS2" s="24">
        <v>44</v>
      </c>
      <c r="AT2" s="19">
        <v>45</v>
      </c>
      <c r="AU2" s="19">
        <v>46</v>
      </c>
      <c r="AV2" s="19">
        <v>47</v>
      </c>
      <c r="AW2" s="19">
        <v>48</v>
      </c>
      <c r="AX2" s="19">
        <v>49</v>
      </c>
      <c r="AY2" s="19">
        <v>50</v>
      </c>
      <c r="AZ2" s="19">
        <v>51</v>
      </c>
      <c r="BA2" s="19">
        <v>52</v>
      </c>
      <c r="BB2" s="19">
        <v>53</v>
      </c>
      <c r="BC2" s="23">
        <v>54</v>
      </c>
      <c r="BD2" s="23">
        <v>55</v>
      </c>
      <c r="BE2" s="23">
        <v>56</v>
      </c>
      <c r="BF2" s="26">
        <v>57</v>
      </c>
      <c r="BG2" s="26">
        <v>58</v>
      </c>
      <c r="BH2" s="26">
        <v>59</v>
      </c>
      <c r="BI2" s="26">
        <v>60</v>
      </c>
      <c r="BJ2" s="26">
        <v>61</v>
      </c>
      <c r="BK2" s="26">
        <v>62</v>
      </c>
    </row>
    <row r="3" spans="1:63" s="6" customFormat="1" ht="15.75" x14ac:dyDescent="0.25">
      <c r="A3" s="15" t="s">
        <v>118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s="6" customFormat="1" ht="15.75" x14ac:dyDescent="0.25">
      <c r="A4" s="15" t="s">
        <v>119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63" s="6" customFormat="1" ht="15.75" x14ac:dyDescent="0.25">
      <c r="A5" s="15" t="s">
        <v>97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3" s="6" customFormat="1" ht="15.75" x14ac:dyDescent="0.25">
      <c r="A6" s="15" t="s">
        <v>98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63" s="6" customFormat="1" ht="15.75" x14ac:dyDescent="0.25">
      <c r="A7" s="15" t="s">
        <v>99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</row>
    <row r="8" spans="1:63" s="6" customFormat="1" ht="15.75" x14ac:dyDescent="0.25">
      <c r="A8" s="15" t="s">
        <v>95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s="6" customFormat="1" ht="15.75" x14ac:dyDescent="0.25">
      <c r="A9" s="15" t="s">
        <v>100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s="6" customFormat="1" ht="15.75" x14ac:dyDescent="0.25">
      <c r="A10" s="15" t="s">
        <v>96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s="6" customFormat="1" ht="15.75" x14ac:dyDescent="0.25">
      <c r="A11" s="15" t="s">
        <v>94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s="6" customFormat="1" ht="15.75" x14ac:dyDescent="0.25">
      <c r="A12" s="15" t="s">
        <v>101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s="6" customFormat="1" ht="15.75" x14ac:dyDescent="0.25">
      <c r="A13" s="15" t="s">
        <v>102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s="6" customFormat="1" ht="15.75" x14ac:dyDescent="0.25">
      <c r="A14" s="15" t="s">
        <v>103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s="6" customFormat="1" ht="15.75" x14ac:dyDescent="0.25">
      <c r="A15" s="15" t="s">
        <v>104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s="6" customFormat="1" ht="15.75" x14ac:dyDescent="0.25">
      <c r="A16" s="15" t="s">
        <v>105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s="6" customFormat="1" ht="15.75" x14ac:dyDescent="0.25">
      <c r="A17" s="15" t="s">
        <v>106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s="6" customFormat="1" ht="15.75" x14ac:dyDescent="0.25">
      <c r="A18" s="15" t="s">
        <v>107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s="6" customFormat="1" ht="15.75" x14ac:dyDescent="0.25">
      <c r="A19" s="15" t="s">
        <v>108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s="6" customFormat="1" ht="15.75" x14ac:dyDescent="0.25">
      <c r="A20" s="15" t="s">
        <v>109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s="6" customFormat="1" ht="15.75" x14ac:dyDescent="0.25">
      <c r="A21" s="15" t="s">
        <v>110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s="6" customFormat="1" ht="15.75" x14ac:dyDescent="0.25">
      <c r="A22" s="15" t="s">
        <v>111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s="6" customFormat="1" ht="15.75" x14ac:dyDescent="0.25">
      <c r="A23" s="15" t="s">
        <v>112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s="6" customFormat="1" ht="15.75" x14ac:dyDescent="0.25">
      <c r="A24" s="15" t="s">
        <v>113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63" s="6" customFormat="1" ht="15.75" x14ac:dyDescent="0.25">
      <c r="A25" s="15" t="s">
        <v>114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s="6" customFormat="1" ht="15.75" x14ac:dyDescent="0.25">
      <c r="A26" s="15" t="s">
        <v>115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s="6" customFormat="1" ht="15.75" x14ac:dyDescent="0.25">
      <c r="A27" s="15" t="s">
        <v>116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</sheetData>
  <mergeCells count="20">
    <mergeCell ref="AP1:AQ1"/>
    <mergeCell ref="B1:E1"/>
    <mergeCell ref="F1:H1"/>
    <mergeCell ref="I1:N1"/>
    <mergeCell ref="O1:P1"/>
    <mergeCell ref="Q1:R1"/>
    <mergeCell ref="S1:T1"/>
    <mergeCell ref="U1:V1"/>
    <mergeCell ref="W1:Z1"/>
    <mergeCell ref="AC1:AF1"/>
    <mergeCell ref="AG1:AJ1"/>
    <mergeCell ref="AK1:AL1"/>
    <mergeCell ref="BF1:BG1"/>
    <mergeCell ref="BI1:BK1"/>
    <mergeCell ref="AR1:AS1"/>
    <mergeCell ref="AT1:AU1"/>
    <mergeCell ref="AV1:AW1"/>
    <mergeCell ref="AX1:AY1"/>
    <mergeCell ref="AZ1:BA1"/>
    <mergeCell ref="BC1:BE1"/>
  </mergeCells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g D A A B Q S w M E F A A C A A g A s l s 3 U b p E r 0 + o A A A A + Q A A A B I A H A B D b 2 5 m a W c v U G F j a 2 F n Z S 5 4 b W w g o h g A K K A U A A A A A A A A A A A A A A A A A A A A A A A A A A A A h Y + 9 D o I w G E V f h X S n f 0 S j 5 K M M J k 6 S G E 2 M K 8 E C j V B M W y z v 5 u A j + Q q S K O r m e E / O c O 7 j d o d 0 a J v g K o 1 V n U 4 Q w x Q F U h f d S e k q Q b 0 r w w V K B W z z 4 p x X M h h l b e P B n h J U O 3 e J C f H e Y x / h z l S E U 8 r I M d v s i 1 q 2 O f r I 6 r 8 c K m 1 d r g u J B B x e M Y L j O c M z t u S Y R Z Q B m T h k S n 8 d P i Z j C u Q H w q p v X G + k K E 2 4 3 g G Z J p D 3 D f E E U E s D B B Q A A g A I A L J b N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W z d R i D M c I r 4 A A A D x A Q A A E w A c A E Z v c m 1 1 b G F z L 1 N l Y 3 R p b 2 4 x L m 0 g o h g A K K A U A A A A A A A A A A A A A A A A A A A A A A A A A A A A 3 Y / P C o J A E M b v g u 8 w r Q c V J K h r e J J u 0 S W h g 3 j w z 0 i L 6 0 7 s r l G I 7 1 P P 4 Y u l 7 L W g c 3 O Z 4 W O + 3 8 y n s T K c J J x s 3 + x c x 3 X 0 p V B Y g 8 f 8 A 9 c G Y X q J 6 X l D 7 a / 2 d m A Q g 0 D j O j D X i X p V 4 a z s 7 x W K d d I r h d K c S b U l U R u E Q 3 Y s O o y / w / I x S 0 i a 2 Z R H F u m x 9 H F F 6 K j m D Z 9 e y 7 m 0 K A W u U 1 V I 3 Z D q E h J 9 J 5 c t H d g H o m F g V t 2 w C M z i N 3 g 3 4 x i 6 D p e f u b + l h W A b / k 3 i N 1 B L A Q I t A B Q A A g A I A L J b N 1 G 6 R K 9 P q A A A A P k A A A A S A A A A A A A A A A A A A A A A A A A A A A B D b 2 5 m a W c v U G F j a 2 F n Z S 5 4 b W x Q S w E C L Q A U A A I A C A C y W z d R D 8 r p q 6 Q A A A D p A A A A E w A A A A A A A A A A A A A A A A D 0 A A A A W 0 N v b n R l b n R f V H l w Z X N d L n h t b F B L A Q I t A B Q A A g A I A L J b N 1 G I M x w i v g A A A P E B A A A T A A A A A A A A A A A A A A A A A O U B A A B G b 3 J t d W x h c y 9 T Z W N 0 a W 9 u M S 5 t U E s F B g A A A A A D A A M A w g A A A P A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U P A A A A A A A A g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d M a X N 0 Z S U y M C V D M y V B O W w l Q z M l Q T h 2 Z X M n I U V s J U M z J U E 4 d m V z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5 L T I z V D A 4 O j M x O j Q x L j M 5 N j E 0 N D B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H U w M D I 3 T G l z d G U g w 6 l s w 6 h 2 Z X N c d T A w M j c h R W z D q H Z l c y 9 U e X B l I G 1 v Z G l m a c O p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x 1 M D A y N 0 x p c 3 R l I M O p b M O o d m V z X H U w M D I 3 I U V s w 6 h 2 Z X M v V H l w Z S B t b 2 R p Z m n D q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0 x p c 3 R l J T I w J U M z J U E 5 b C V D M y V B O H Z l c y c h R W w l Q z M l Q T h 2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0 x p c 3 R l J T I w J U M z J U E 5 b C V D M y V B O H Z l c y c h R W w l Q z M l Q T h 2 Z X M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d M a X N 0 Z S U y M C V D M y V B O W w l Q z M l Q T h 2 Z X M n I U V s J U M z J U E 4 d m V z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O S 0 y M 1 Q w O D o z M T o 0 M S 4 z O T Y x N D Q w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k Z p b G x D b 3 V u d C I g V m F s d W U 9 I m w x N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H U w M D I 3 T G l z d G U g w 6 l s w 6 h 2 Z X N c d T A w M j c h R W z D q H Z l c y 9 U e X B l I G 1 v Z G l m a c O p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x 1 M D A y N 0 x p c 3 R l I M O p b M O o d m V z X H U w M D I 3 I U V s w 6 h 2 Z X M v V H l w Z S B t b 2 R p Z m n D q S 5 7 Q 2 9 s d W 1 u M S w w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d M a X N 0 Z S U y M C V D M y V B O W w l Q z M l Q T h 2 Z X M n I U V s J U M z J U E 4 d m V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d M a X N 0 Z S U y M C V D M y V B O W w l Q z M l Q T h 2 Z X M n I U V s J U M z J U E 4 d m V z J T I w K D I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Z Y C s Z j y B f 0 u c l R s i I P X d y g A A A A A C A A A A A A A Q Z g A A A A E A A C A A A A D m 1 k j 7 D d x / v e e 1 1 8 z u 3 K M 7 i P N R B H z U l n c n N j m E Z f k 0 6 A A A A A A O g A A A A A I A A C A A A A D Q Z j w l j v x X a q J I g d O q E P H X p q C u m X x w 9 Y j n 6 v z 4 k g X c I V A A A A A K W I y z Q K b 8 K G V o 8 Z i 4 N V h z m x U 2 9 A x s I S X E N h m o 5 D R n 6 e z K N j z Q 7 N k 7 y k U y U k W d R Z d b x x C j T I w a e C T 2 T e E b 1 d j v R u T 1 u 7 f T I Q r 4 O h a 1 F l c P E k A A A A A X f h 6 3 c 6 q g P Y e z n y J O r K f 0 5 5 K 6 K 1 E 6 H t f x y g l m z A l o x 6 Z y N 5 W + b i w S J F k y V w 4 g n s N r V 6 1 x n j f d m E X g G r W 4 S k t 4 < / D a t a M a s h u p > 
</file>

<file path=customXml/itemProps1.xml><?xml version="1.0" encoding="utf-8"?>
<ds:datastoreItem xmlns:ds="http://schemas.openxmlformats.org/officeDocument/2006/customXml" ds:itemID="{219EB4F3-2AAB-4FE1-AD05-9598625B5D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Synthèse Français</vt:lpstr>
      <vt:lpstr>Résultats Français</vt:lpstr>
      <vt:lpstr>Synthèse Mathématiques</vt:lpstr>
      <vt:lpstr>Résultats Mathématiques</vt:lpstr>
      <vt:lpstr>'Résultats Français'!Elèves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</dc:creator>
  <cp:lastModifiedBy>Catherine DELAHAYE</cp:lastModifiedBy>
  <cp:lastPrinted>2020-09-29T07:41:08Z</cp:lastPrinted>
  <dcterms:created xsi:type="dcterms:W3CDTF">2020-09-07T19:15:14Z</dcterms:created>
  <dcterms:modified xsi:type="dcterms:W3CDTF">2023-01-25T07:16:19Z</dcterms:modified>
</cp:coreProperties>
</file>